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justin.williamson\Downloads\"/>
    </mc:Choice>
  </mc:AlternateContent>
  <xr:revisionPtr revIDLastSave="0" documentId="13_ncr:1_{ADEC1B05-C45E-4D54-AE9A-BBAAE05E10B9}" xr6:coauthVersionLast="47" xr6:coauthVersionMax="47" xr10:uidLastSave="{00000000-0000-0000-0000-000000000000}"/>
  <bookViews>
    <workbookView xWindow="28680" yWindow="-120" windowWidth="29040" windowHeight="15720" tabRatio="926" xr2:uid="{DA71DA39-F7CE-42D8-B388-5B44FE3C892B}"/>
  </bookViews>
  <sheets>
    <sheet name="READ FIRST Instructions" sheetId="15" r:id="rId1"/>
    <sheet name="1. Project Expenses" sheetId="1" r:id="rId2"/>
    <sheet name="2. Labor Reporting" sheetId="13" r:id="rId3"/>
    <sheet name="TimeSheet Example" sheetId="11" r:id="rId4"/>
    <sheet name="Budget Categories" sheetId="6" r:id="rId5"/>
    <sheet name="Commission Review" sheetId="4" state="hidden" r:id="rId6"/>
    <sheet name="Approved Project Budget" sheetId="9" state="hidden" r:id="rId7"/>
    <sheet name="Drop Downs" sheetId="5" state="hidden" r:id="rId8"/>
    <sheet name="Final Review" sheetId="16" state="hidden" r:id="rId9"/>
    <sheet name="2nd Review Matrix" sheetId="17" state="hidden" r:id="rId10"/>
    <sheet name="Duplicate Invoice Review" sheetId="18" state="hidden" r:id="rId11"/>
  </sheets>
  <definedNames>
    <definedName name="_xlnm._FilterDatabase" localSheetId="8" hidden="1">'Final Review'!$A$16:$G$66</definedName>
    <definedName name="_xlnm.Print_Area" localSheetId="6">'Approved Project Budget'!$A$1:$I$33</definedName>
    <definedName name="_xlnm.Print_Area" localSheetId="0">'READ FIRST Instructions'!$A$1:$I$181</definedName>
    <definedName name="_xlnm.Print_Area" localSheetId="3">'TimeSheet Example'!$A$1:$K$91</definedName>
  </definedNames>
  <calcPr calcId="191028"/>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 i="13" l="1"/>
  <c r="J56" i="11"/>
  <c r="J57" i="11"/>
  <c r="J58" i="11"/>
  <c r="J59" i="11"/>
  <c r="J60" i="11"/>
  <c r="J61" i="11"/>
  <c r="J62" i="11"/>
  <c r="J63" i="11"/>
  <c r="J64" i="11"/>
  <c r="J65" i="11"/>
  <c r="J66" i="11"/>
  <c r="J67" i="11"/>
  <c r="J68" i="11"/>
  <c r="J69" i="11"/>
  <c r="J70" i="11"/>
  <c r="J71" i="11"/>
  <c r="N14" i="4"/>
  <c r="AG14" i="4" s="1"/>
  <c r="Q30" i="13"/>
  <c r="P30" i="13"/>
  <c r="O30" i="13"/>
  <c r="N30" i="13"/>
  <c r="M30" i="13"/>
  <c r="L30" i="13"/>
  <c r="K30" i="13"/>
  <c r="B10" i="16"/>
  <c r="K14" i="4"/>
  <c r="K15" i="4"/>
  <c r="K16" i="4"/>
  <c r="J7" i="4"/>
  <c r="J8"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J9" i="1"/>
  <c r="J9" i="4" s="1"/>
  <c r="J5" i="1" a="1"/>
  <c r="J5" i="1" s="1"/>
  <c r="J6" i="1" s="1" a="1"/>
  <c r="J6" i="1" s="1"/>
  <c r="G12" i="16" s="1"/>
  <c r="J10" i="1" l="1" a="1"/>
  <c r="J10" i="1" s="1"/>
  <c r="J10" i="4" s="1"/>
  <c r="D10" i="1"/>
  <c r="B14" i="16" s="1"/>
  <c r="O15" i="1"/>
  <c r="J8" i="11"/>
  <c r="J9" i="11" s="1"/>
  <c r="J10" i="11" s="1"/>
  <c r="J11" i="11" s="1"/>
  <c r="J12" i="11" s="1"/>
  <c r="J13" i="11" s="1"/>
  <c r="J14" i="11" s="1"/>
  <c r="J15" i="11" s="1"/>
  <c r="J16" i="11" s="1"/>
  <c r="J17" i="11" s="1"/>
  <c r="J18" i="11" s="1"/>
  <c r="J19" i="11" s="1"/>
  <c r="J20" i="11" s="1"/>
  <c r="J21" i="11" s="1"/>
  <c r="J22" i="11" s="1"/>
  <c r="J23" i="11" s="1"/>
  <c r="J24" i="11" s="1"/>
  <c r="J25" i="11" s="1"/>
  <c r="J26" i="11" s="1"/>
  <c r="J27" i="11" s="1"/>
  <c r="J28" i="11" s="1"/>
  <c r="J29" i="11" s="1"/>
  <c r="J30" i="11" s="1"/>
  <c r="J31" i="11" s="1"/>
  <c r="J32" i="11" s="1"/>
  <c r="J33" i="11" s="1"/>
  <c r="J34" i="11" s="1"/>
  <c r="J35" i="11" s="1"/>
  <c r="J36" i="11" s="1"/>
  <c r="J37" i="11" s="1"/>
  <c r="J38" i="11" s="1"/>
  <c r="J39" i="11" s="1"/>
  <c r="J40" i="11" s="1"/>
  <c r="J41" i="11" s="1"/>
  <c r="J42" i="11" s="1"/>
  <c r="J43" i="11" s="1"/>
  <c r="J44" i="11" s="1"/>
  <c r="J45" i="11" s="1"/>
  <c r="J46" i="11" s="1"/>
  <c r="J47" i="11" s="1"/>
  <c r="J48" i="11" s="1"/>
  <c r="J49" i="11" s="1"/>
  <c r="J50" i="11" s="1"/>
  <c r="J51" i="11" s="1"/>
  <c r="J52" i="11" s="1"/>
  <c r="J53" i="11" s="1"/>
  <c r="J54" i="11" s="1"/>
  <c r="J55" i="11" s="1"/>
  <c r="J72" i="11" s="1"/>
  <c r="J73" i="11" s="1"/>
  <c r="J74" i="11" s="1"/>
  <c r="J75" i="11" s="1"/>
  <c r="J76" i="11" s="1"/>
  <c r="J77" i="11" s="1"/>
  <c r="J78" i="11" s="1"/>
  <c r="J79" i="11" s="1"/>
  <c r="J80" i="11" s="1"/>
  <c r="J81" i="11" s="1"/>
  <c r="J82" i="11" s="1"/>
  <c r="J83" i="11" s="1"/>
  <c r="J84" i="11" s="1"/>
  <c r="J85" i="11" s="1"/>
  <c r="J86" i="11" s="1"/>
  <c r="J87" i="11" s="1"/>
  <c r="J88" i="11" s="1"/>
  <c r="J89" i="11" s="1"/>
  <c r="J90" i="11" s="1"/>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3" i="4"/>
  <c r="D294" i="4"/>
  <c r="D295" i="4"/>
  <c r="D296" i="4"/>
  <c r="D297" i="4"/>
  <c r="D298" i="4"/>
  <c r="D299" i="4"/>
  <c r="D300" i="4"/>
  <c r="D301" i="4"/>
  <c r="D302" i="4"/>
  <c r="D303" i="4"/>
  <c r="D304" i="4"/>
  <c r="D305" i="4"/>
  <c r="D306" i="4"/>
  <c r="D307" i="4"/>
  <c r="D308" i="4"/>
  <c r="D309" i="4"/>
  <c r="D310" i="4"/>
  <c r="D311" i="4"/>
  <c r="D312" i="4"/>
  <c r="D313" i="4"/>
  <c r="D314" i="4"/>
  <c r="D315" i="4"/>
  <c r="D316" i="4"/>
  <c r="D317" i="4"/>
  <c r="D318" i="4"/>
  <c r="D319" i="4"/>
  <c r="D320" i="4"/>
  <c r="D321" i="4"/>
  <c r="D322" i="4"/>
  <c r="D323" i="4"/>
  <c r="D324" i="4"/>
  <c r="D325" i="4"/>
  <c r="D326" i="4"/>
  <c r="D327" i="4"/>
  <c r="D328" i="4"/>
  <c r="D329" i="4"/>
  <c r="D330" i="4"/>
  <c r="D331"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C14" i="4"/>
  <c r="B14" i="4"/>
  <c r="F14" i="4"/>
  <c r="H14" i="4"/>
  <c r="A14" i="4"/>
  <c r="E315" i="4"/>
  <c r="F315" i="4"/>
  <c r="G315" i="4"/>
  <c r="O315" i="4" s="1"/>
  <c r="H315" i="4"/>
  <c r="J315" i="4"/>
  <c r="L315" i="4"/>
  <c r="M315" i="4"/>
  <c r="N315" i="4"/>
  <c r="AG315" i="4" s="1"/>
  <c r="AC315" i="4"/>
  <c r="AF315" i="4"/>
  <c r="E316" i="4"/>
  <c r="F316" i="4"/>
  <c r="G316" i="4"/>
  <c r="O316" i="4" s="1"/>
  <c r="H316" i="4"/>
  <c r="J316" i="4"/>
  <c r="L316" i="4"/>
  <c r="M316" i="4"/>
  <c r="N316" i="4"/>
  <c r="AG316" i="4" s="1"/>
  <c r="AC316" i="4"/>
  <c r="AF316" i="4"/>
  <c r="E317" i="4"/>
  <c r="F317" i="4"/>
  <c r="G317" i="4"/>
  <c r="O317" i="4" s="1"/>
  <c r="H317" i="4"/>
  <c r="J317" i="4"/>
  <c r="L317" i="4"/>
  <c r="M317" i="4"/>
  <c r="N317" i="4"/>
  <c r="AG317" i="4" s="1"/>
  <c r="AC317" i="4"/>
  <c r="AF317" i="4"/>
  <c r="E318" i="4"/>
  <c r="F318" i="4"/>
  <c r="G318" i="4"/>
  <c r="O318" i="4" s="1"/>
  <c r="H318" i="4"/>
  <c r="J318" i="4"/>
  <c r="L318" i="4"/>
  <c r="M318" i="4"/>
  <c r="N318" i="4"/>
  <c r="AG318" i="4" s="1"/>
  <c r="AC318" i="4"/>
  <c r="AF318" i="4"/>
  <c r="E319" i="4"/>
  <c r="F319" i="4"/>
  <c r="G319" i="4"/>
  <c r="O319" i="4" s="1"/>
  <c r="H319" i="4"/>
  <c r="J319" i="4"/>
  <c r="L319" i="4"/>
  <c r="M319" i="4"/>
  <c r="N319" i="4"/>
  <c r="AG319" i="4" s="1"/>
  <c r="AC319" i="4"/>
  <c r="AF319" i="4"/>
  <c r="E320" i="4"/>
  <c r="F320" i="4"/>
  <c r="G320" i="4"/>
  <c r="O320" i="4" s="1"/>
  <c r="H320" i="4"/>
  <c r="J320" i="4"/>
  <c r="L320" i="4"/>
  <c r="M320" i="4"/>
  <c r="N320" i="4"/>
  <c r="AG320" i="4" s="1"/>
  <c r="AC320" i="4"/>
  <c r="AF320" i="4"/>
  <c r="E321" i="4"/>
  <c r="F321" i="4"/>
  <c r="G321" i="4"/>
  <c r="O321" i="4" s="1"/>
  <c r="H321" i="4"/>
  <c r="J321" i="4"/>
  <c r="L321" i="4"/>
  <c r="M321" i="4"/>
  <c r="N321" i="4"/>
  <c r="AG321" i="4" s="1"/>
  <c r="AC321" i="4"/>
  <c r="AF321" i="4"/>
  <c r="E322" i="4"/>
  <c r="F322" i="4"/>
  <c r="G322" i="4"/>
  <c r="O322" i="4" s="1"/>
  <c r="H322" i="4"/>
  <c r="J322" i="4"/>
  <c r="L322" i="4"/>
  <c r="M322" i="4"/>
  <c r="N322" i="4"/>
  <c r="AG322" i="4" s="1"/>
  <c r="AC322" i="4"/>
  <c r="AF322" i="4"/>
  <c r="E323" i="4"/>
  <c r="F323" i="4"/>
  <c r="G323" i="4"/>
  <c r="O323" i="4" s="1"/>
  <c r="H323" i="4"/>
  <c r="J323" i="4"/>
  <c r="L323" i="4"/>
  <c r="M323" i="4"/>
  <c r="N323" i="4"/>
  <c r="AG323" i="4" s="1"/>
  <c r="AC323" i="4"/>
  <c r="AF323" i="4"/>
  <c r="E324" i="4"/>
  <c r="F324" i="4"/>
  <c r="G324" i="4"/>
  <c r="O324" i="4" s="1"/>
  <c r="H324" i="4"/>
  <c r="J324" i="4"/>
  <c r="L324" i="4"/>
  <c r="M324" i="4"/>
  <c r="N324" i="4"/>
  <c r="AG324" i="4" s="1"/>
  <c r="AC324" i="4"/>
  <c r="AF324" i="4"/>
  <c r="E325" i="4"/>
  <c r="F325" i="4"/>
  <c r="G325" i="4"/>
  <c r="O325" i="4" s="1"/>
  <c r="H325" i="4"/>
  <c r="J325" i="4"/>
  <c r="L325" i="4"/>
  <c r="M325" i="4"/>
  <c r="N325" i="4"/>
  <c r="AG325" i="4" s="1"/>
  <c r="AC325" i="4"/>
  <c r="AF325" i="4"/>
  <c r="E326" i="4"/>
  <c r="F326" i="4"/>
  <c r="G326" i="4"/>
  <c r="O326" i="4" s="1"/>
  <c r="H326" i="4"/>
  <c r="J326" i="4"/>
  <c r="L326" i="4"/>
  <c r="M326" i="4"/>
  <c r="N326" i="4"/>
  <c r="AG326" i="4" s="1"/>
  <c r="AC326" i="4"/>
  <c r="AF326" i="4"/>
  <c r="E57" i="4"/>
  <c r="F57" i="4"/>
  <c r="G57" i="4"/>
  <c r="O57" i="4" s="1"/>
  <c r="H57" i="4"/>
  <c r="J57" i="4"/>
  <c r="L57" i="4"/>
  <c r="M57" i="4"/>
  <c r="N57" i="4"/>
  <c r="AG57" i="4" s="1"/>
  <c r="AC57" i="4"/>
  <c r="AF57" i="4"/>
  <c r="E58" i="4"/>
  <c r="F58" i="4"/>
  <c r="G58" i="4"/>
  <c r="O58" i="4" s="1"/>
  <c r="H58" i="4"/>
  <c r="J58" i="4"/>
  <c r="L58" i="4"/>
  <c r="M58" i="4"/>
  <c r="N58" i="4"/>
  <c r="AG58" i="4" s="1"/>
  <c r="AC58" i="4"/>
  <c r="AF58" i="4"/>
  <c r="E59" i="4"/>
  <c r="F59" i="4"/>
  <c r="G59" i="4"/>
  <c r="O59" i="4" s="1"/>
  <c r="H59" i="4"/>
  <c r="J59" i="4"/>
  <c r="L59" i="4"/>
  <c r="M59" i="4"/>
  <c r="N59" i="4"/>
  <c r="AG59" i="4" s="1"/>
  <c r="AC59" i="4"/>
  <c r="AF59" i="4"/>
  <c r="E60" i="4"/>
  <c r="F60" i="4"/>
  <c r="G60" i="4"/>
  <c r="O60" i="4" s="1"/>
  <c r="H60" i="4"/>
  <c r="J60" i="4"/>
  <c r="L60" i="4"/>
  <c r="M60" i="4"/>
  <c r="N60" i="4"/>
  <c r="AG60" i="4" s="1"/>
  <c r="AC60" i="4"/>
  <c r="AF60" i="4"/>
  <c r="E61" i="4"/>
  <c r="F61" i="4"/>
  <c r="G61" i="4"/>
  <c r="O61" i="4" s="1"/>
  <c r="H61" i="4"/>
  <c r="J61" i="4"/>
  <c r="L61" i="4"/>
  <c r="M61" i="4"/>
  <c r="N61" i="4"/>
  <c r="AG61" i="4" s="1"/>
  <c r="AC61" i="4"/>
  <c r="AF61" i="4"/>
  <c r="E62" i="4"/>
  <c r="F62" i="4"/>
  <c r="G62" i="4"/>
  <c r="O62" i="4" s="1"/>
  <c r="H62" i="4"/>
  <c r="J62" i="4"/>
  <c r="L62" i="4"/>
  <c r="M62" i="4"/>
  <c r="N62" i="4"/>
  <c r="AG62" i="4" s="1"/>
  <c r="AC62" i="4"/>
  <c r="AF62" i="4"/>
  <c r="E63" i="4"/>
  <c r="F63" i="4"/>
  <c r="G63" i="4"/>
  <c r="O63" i="4" s="1"/>
  <c r="H63" i="4"/>
  <c r="J63" i="4"/>
  <c r="L63" i="4"/>
  <c r="M63" i="4"/>
  <c r="N63" i="4"/>
  <c r="AG63" i="4" s="1"/>
  <c r="AC63" i="4"/>
  <c r="AF63" i="4"/>
  <c r="E64" i="4"/>
  <c r="F64" i="4"/>
  <c r="G64" i="4"/>
  <c r="O64" i="4" s="1"/>
  <c r="H64" i="4"/>
  <c r="J64" i="4"/>
  <c r="L64" i="4"/>
  <c r="M64" i="4"/>
  <c r="N64" i="4"/>
  <c r="AG64" i="4" s="1"/>
  <c r="AC64" i="4"/>
  <c r="AF64" i="4"/>
  <c r="E65" i="4"/>
  <c r="F65" i="4"/>
  <c r="G65" i="4"/>
  <c r="O65" i="4" s="1"/>
  <c r="H65" i="4"/>
  <c r="J65" i="4"/>
  <c r="L65" i="4"/>
  <c r="M65" i="4"/>
  <c r="N65" i="4"/>
  <c r="AG65" i="4" s="1"/>
  <c r="AC65" i="4"/>
  <c r="AF65" i="4"/>
  <c r="E66" i="4"/>
  <c r="F66" i="4"/>
  <c r="G66" i="4"/>
  <c r="O66" i="4" s="1"/>
  <c r="H66" i="4"/>
  <c r="J66" i="4"/>
  <c r="L66" i="4"/>
  <c r="M66" i="4"/>
  <c r="N66" i="4"/>
  <c r="AG66" i="4" s="1"/>
  <c r="AC66" i="4"/>
  <c r="AF66" i="4"/>
  <c r="E67" i="4"/>
  <c r="F67" i="4"/>
  <c r="G67" i="4"/>
  <c r="O67" i="4" s="1"/>
  <c r="H67" i="4"/>
  <c r="J67" i="4"/>
  <c r="L67" i="4"/>
  <c r="M67" i="4"/>
  <c r="N67" i="4"/>
  <c r="AG67" i="4" s="1"/>
  <c r="AC67" i="4"/>
  <c r="AF67" i="4"/>
  <c r="E68" i="4"/>
  <c r="F68" i="4"/>
  <c r="G68" i="4"/>
  <c r="O68" i="4" s="1"/>
  <c r="H68" i="4"/>
  <c r="J68" i="4"/>
  <c r="L68" i="4"/>
  <c r="M68" i="4"/>
  <c r="N68" i="4"/>
  <c r="AG68" i="4" s="1"/>
  <c r="AC68" i="4"/>
  <c r="AF68" i="4"/>
  <c r="E69" i="4"/>
  <c r="F69" i="4"/>
  <c r="G69" i="4"/>
  <c r="O69" i="4" s="1"/>
  <c r="H69" i="4"/>
  <c r="J69" i="4"/>
  <c r="L69" i="4"/>
  <c r="M69" i="4"/>
  <c r="N69" i="4"/>
  <c r="AG69" i="4" s="1"/>
  <c r="AC69" i="4"/>
  <c r="AF69" i="4"/>
  <c r="B7" i="16"/>
  <c r="B36" i="16" s="1"/>
  <c r="B6" i="16"/>
  <c r="B5" i="16"/>
  <c r="B13" i="16"/>
  <c r="B12" i="16"/>
  <c r="P15" i="1" l="1"/>
  <c r="Q15" i="1"/>
  <c r="G10" i="1"/>
  <c r="G9" i="1"/>
  <c r="P325" i="4"/>
  <c r="P60" i="4"/>
  <c r="P67" i="4"/>
  <c r="P61" i="4"/>
  <c r="P324" i="4"/>
  <c r="P322" i="4"/>
  <c r="P318" i="4"/>
  <c r="P321" i="4"/>
  <c r="P317" i="4"/>
  <c r="P63" i="4"/>
  <c r="P319" i="4"/>
  <c r="P64" i="4"/>
  <c r="P58" i="4"/>
  <c r="P320" i="4"/>
  <c r="P323" i="4"/>
  <c r="P315" i="4"/>
  <c r="P326" i="4"/>
  <c r="P59" i="4"/>
  <c r="P316" i="4"/>
  <c r="P66" i="4"/>
  <c r="P69" i="4"/>
  <c r="P65" i="4"/>
  <c r="P62" i="4"/>
  <c r="P68" i="4"/>
  <c r="P57" i="4"/>
  <c r="I15" i="1"/>
  <c r="I16" i="1"/>
  <c r="O16" i="1"/>
  <c r="B9" i="16"/>
  <c r="G13" i="16" s="1"/>
  <c r="N15" i="4"/>
  <c r="AG15" i="4" s="1"/>
  <c r="A2" i="16"/>
  <c r="A1" i="16"/>
  <c r="A2" i="4"/>
  <c r="A1" i="4"/>
  <c r="A2" i="13"/>
  <c r="A1" i="13"/>
  <c r="E14" i="1"/>
  <c r="E14" i="4" s="1"/>
  <c r="D14" i="1"/>
  <c r="D14" i="4" s="1"/>
  <c r="F9" i="9"/>
  <c r="F23" i="4"/>
  <c r="N23" i="4"/>
  <c r="AG23" i="4" s="1"/>
  <c r="B6" i="13"/>
  <c r="B7" i="13"/>
  <c r="B5" i="13"/>
  <c r="J11" i="13"/>
  <c r="O27" i="11"/>
  <c r="O28" i="11"/>
  <c r="O29" i="11"/>
  <c r="O30" i="11"/>
  <c r="O31" i="11"/>
  <c r="O32" i="11"/>
  <c r="O33" i="11"/>
  <c r="O34" i="11"/>
  <c r="O35" i="11"/>
  <c r="O36" i="11"/>
  <c r="O37" i="11"/>
  <c r="O38" i="11"/>
  <c r="O39" i="11"/>
  <c r="O40" i="11"/>
  <c r="O41" i="11"/>
  <c r="O42" i="11"/>
  <c r="O43" i="11"/>
  <c r="O44" i="11"/>
  <c r="O45" i="11"/>
  <c r="O46" i="11"/>
  <c r="O47" i="11"/>
  <c r="O48" i="11"/>
  <c r="O49" i="11"/>
  <c r="O26" i="11"/>
  <c r="O25" i="11"/>
  <c r="I91" i="11"/>
  <c r="B4" i="11"/>
  <c r="B3" i="11"/>
  <c r="A1" i="11"/>
  <c r="J26" i="13"/>
  <c r="R26" i="13" s="1"/>
  <c r="J27" i="13"/>
  <c r="R27" i="13" s="1"/>
  <c r="S26" i="13"/>
  <c r="S27" i="13"/>
  <c r="Q68" i="4" l="1"/>
  <c r="R68" i="4"/>
  <c r="Q60" i="4"/>
  <c r="R60" i="4"/>
  <c r="Q316" i="4"/>
  <c r="R316" i="4"/>
  <c r="R319" i="4"/>
  <c r="Q319" i="4"/>
  <c r="Q67" i="4"/>
  <c r="R67" i="4"/>
  <c r="Q59" i="4"/>
  <c r="R59" i="4"/>
  <c r="R63" i="4"/>
  <c r="Q63" i="4"/>
  <c r="R57" i="4"/>
  <c r="Q57" i="4"/>
  <c r="R326" i="4"/>
  <c r="Q326" i="4"/>
  <c r="R317" i="4"/>
  <c r="Q317" i="4"/>
  <c r="R325" i="4"/>
  <c r="Q325" i="4"/>
  <c r="Q315" i="4"/>
  <c r="R315" i="4"/>
  <c r="R321" i="4"/>
  <c r="Q321" i="4"/>
  <c r="R62" i="4"/>
  <c r="Q62" i="4"/>
  <c r="Q323" i="4"/>
  <c r="R323" i="4"/>
  <c r="R318" i="4"/>
  <c r="Q318" i="4"/>
  <c r="Q65" i="4"/>
  <c r="R65" i="4"/>
  <c r="R320" i="4"/>
  <c r="Q320" i="4"/>
  <c r="R322" i="4"/>
  <c r="Q322" i="4"/>
  <c r="R69" i="4"/>
  <c r="Q69" i="4"/>
  <c r="R58" i="4"/>
  <c r="Q58" i="4"/>
  <c r="R324" i="4"/>
  <c r="Q324" i="4"/>
  <c r="P16" i="1"/>
  <c r="Q16" i="1"/>
  <c r="Q66" i="4"/>
  <c r="R66" i="4"/>
  <c r="Q64" i="4"/>
  <c r="R64" i="4"/>
  <c r="R61" i="4"/>
  <c r="Q61" i="4"/>
  <c r="B11" i="16"/>
  <c r="B27" i="16" s="1"/>
  <c r="I4" i="11"/>
  <c r="B8" i="16"/>
  <c r="M7" i="13"/>
  <c r="I5" i="11"/>
  <c r="I3" i="11"/>
  <c r="M5" i="13"/>
  <c r="T27" i="13"/>
  <c r="U27" i="13" s="1"/>
  <c r="T26" i="13"/>
  <c r="U26" i="13" s="1"/>
  <c r="O50" i="11"/>
  <c r="M6" i="13" l="1"/>
  <c r="J6" i="4"/>
  <c r="AF14" i="4" l="1"/>
  <c r="AC14" i="4"/>
  <c r="M6" i="4"/>
  <c r="M8" i="4" l="1"/>
  <c r="M7" i="4"/>
  <c r="E327" i="4"/>
  <c r="F327" i="4"/>
  <c r="G327" i="4"/>
  <c r="O327" i="4" s="1"/>
  <c r="H327" i="4"/>
  <c r="J327" i="4"/>
  <c r="L327" i="4"/>
  <c r="M327" i="4"/>
  <c r="N327" i="4"/>
  <c r="AG327" i="4" s="1"/>
  <c r="E328" i="4"/>
  <c r="F328" i="4"/>
  <c r="G328" i="4"/>
  <c r="O328" i="4" s="1"/>
  <c r="H328" i="4"/>
  <c r="J328" i="4"/>
  <c r="L328" i="4"/>
  <c r="M328" i="4"/>
  <c r="N328" i="4"/>
  <c r="AG328" i="4" s="1"/>
  <c r="E329" i="4"/>
  <c r="F329" i="4"/>
  <c r="G329" i="4"/>
  <c r="O329" i="4" s="1"/>
  <c r="H329" i="4"/>
  <c r="J329" i="4"/>
  <c r="L329" i="4"/>
  <c r="M329" i="4"/>
  <c r="N329" i="4"/>
  <c r="AG329" i="4" s="1"/>
  <c r="E330" i="4"/>
  <c r="F330" i="4"/>
  <c r="G330" i="4"/>
  <c r="O330" i="4" s="1"/>
  <c r="H330" i="4"/>
  <c r="J330" i="4"/>
  <c r="L330" i="4"/>
  <c r="M330" i="4"/>
  <c r="N330" i="4"/>
  <c r="AG330" i="4" s="1"/>
  <c r="E331" i="4"/>
  <c r="F331" i="4"/>
  <c r="G331" i="4"/>
  <c r="O331" i="4" s="1"/>
  <c r="H331" i="4"/>
  <c r="J331" i="4"/>
  <c r="L331" i="4"/>
  <c r="M331" i="4"/>
  <c r="N331" i="4"/>
  <c r="AG331" i="4" s="1"/>
  <c r="E15" i="4"/>
  <c r="F15" i="4"/>
  <c r="E16" i="4"/>
  <c r="F16" i="4"/>
  <c r="E17" i="4"/>
  <c r="F17" i="4"/>
  <c r="E18" i="4"/>
  <c r="F18" i="4"/>
  <c r="E19" i="4"/>
  <c r="F19" i="4"/>
  <c r="E20" i="4"/>
  <c r="F20" i="4"/>
  <c r="E21" i="4"/>
  <c r="F21" i="4"/>
  <c r="E22" i="4"/>
  <c r="F22" i="4"/>
  <c r="E23" i="4"/>
  <c r="E24" i="4"/>
  <c r="F24" i="4"/>
  <c r="E25" i="4"/>
  <c r="F25" i="4"/>
  <c r="E26" i="4"/>
  <c r="F26" i="4"/>
  <c r="E27" i="4"/>
  <c r="F27" i="4"/>
  <c r="E28" i="4"/>
  <c r="F28" i="4"/>
  <c r="E29" i="4"/>
  <c r="F29" i="4"/>
  <c r="E30" i="4"/>
  <c r="F30" i="4"/>
  <c r="E31" i="4"/>
  <c r="F31" i="4"/>
  <c r="E32" i="4"/>
  <c r="F32" i="4"/>
  <c r="E33" i="4"/>
  <c r="F33" i="4"/>
  <c r="E34" i="4"/>
  <c r="F34" i="4"/>
  <c r="E35" i="4"/>
  <c r="F35" i="4"/>
  <c r="E36" i="4"/>
  <c r="F36" i="4"/>
  <c r="E37" i="4"/>
  <c r="F37" i="4"/>
  <c r="E38" i="4"/>
  <c r="F38" i="4"/>
  <c r="E39" i="4"/>
  <c r="F39" i="4"/>
  <c r="E40" i="4"/>
  <c r="F40" i="4"/>
  <c r="E41" i="4"/>
  <c r="F41" i="4"/>
  <c r="E42" i="4"/>
  <c r="F42" i="4"/>
  <c r="E43" i="4"/>
  <c r="F43" i="4"/>
  <c r="E44" i="4"/>
  <c r="F44" i="4"/>
  <c r="E45" i="4"/>
  <c r="F45" i="4"/>
  <c r="E46" i="4"/>
  <c r="F46" i="4"/>
  <c r="E47" i="4"/>
  <c r="F47" i="4"/>
  <c r="E48" i="4"/>
  <c r="F48" i="4"/>
  <c r="E49" i="4"/>
  <c r="F49" i="4"/>
  <c r="E50" i="4"/>
  <c r="F50" i="4"/>
  <c r="E51" i="4"/>
  <c r="F51" i="4"/>
  <c r="E52" i="4"/>
  <c r="F52" i="4"/>
  <c r="E53" i="4"/>
  <c r="F53" i="4"/>
  <c r="E54" i="4"/>
  <c r="F54" i="4"/>
  <c r="E55" i="4"/>
  <c r="F55" i="4"/>
  <c r="E56" i="4"/>
  <c r="F56" i="4"/>
  <c r="E70" i="4"/>
  <c r="F70" i="4"/>
  <c r="E71" i="4"/>
  <c r="F71" i="4"/>
  <c r="E72" i="4"/>
  <c r="F72" i="4"/>
  <c r="E73" i="4"/>
  <c r="F73" i="4"/>
  <c r="E74" i="4"/>
  <c r="F74" i="4"/>
  <c r="E75" i="4"/>
  <c r="F75" i="4"/>
  <c r="E76" i="4"/>
  <c r="F76" i="4"/>
  <c r="E77" i="4"/>
  <c r="F77" i="4"/>
  <c r="E78" i="4"/>
  <c r="F78" i="4"/>
  <c r="E79" i="4"/>
  <c r="F79" i="4"/>
  <c r="E80" i="4"/>
  <c r="F80" i="4"/>
  <c r="E81" i="4"/>
  <c r="F81" i="4"/>
  <c r="E82" i="4"/>
  <c r="F82" i="4"/>
  <c r="E83" i="4"/>
  <c r="F83" i="4"/>
  <c r="E84" i="4"/>
  <c r="F84" i="4"/>
  <c r="E85" i="4"/>
  <c r="F85" i="4"/>
  <c r="E86" i="4"/>
  <c r="F86" i="4"/>
  <c r="E87" i="4"/>
  <c r="F87" i="4"/>
  <c r="E88" i="4"/>
  <c r="F88" i="4"/>
  <c r="E89" i="4"/>
  <c r="F89" i="4"/>
  <c r="E90" i="4"/>
  <c r="F90" i="4"/>
  <c r="E91" i="4"/>
  <c r="F91" i="4"/>
  <c r="E92" i="4"/>
  <c r="F92" i="4"/>
  <c r="E93" i="4"/>
  <c r="F93" i="4"/>
  <c r="E94" i="4"/>
  <c r="F94" i="4"/>
  <c r="E95" i="4"/>
  <c r="F95" i="4"/>
  <c r="E96" i="4"/>
  <c r="F96" i="4"/>
  <c r="E97" i="4"/>
  <c r="F97" i="4"/>
  <c r="E98" i="4"/>
  <c r="F98" i="4"/>
  <c r="E99" i="4"/>
  <c r="F99" i="4"/>
  <c r="E100" i="4"/>
  <c r="F100" i="4"/>
  <c r="E101" i="4"/>
  <c r="F101" i="4"/>
  <c r="E102" i="4"/>
  <c r="F102" i="4"/>
  <c r="E103" i="4"/>
  <c r="F103" i="4"/>
  <c r="E104" i="4"/>
  <c r="F104" i="4"/>
  <c r="E105" i="4"/>
  <c r="F105" i="4"/>
  <c r="E106" i="4"/>
  <c r="F106" i="4"/>
  <c r="E107" i="4"/>
  <c r="F107" i="4"/>
  <c r="E108" i="4"/>
  <c r="F108" i="4"/>
  <c r="E109" i="4"/>
  <c r="F109" i="4"/>
  <c r="E110" i="4"/>
  <c r="F110" i="4"/>
  <c r="E111" i="4"/>
  <c r="F111" i="4"/>
  <c r="E112" i="4"/>
  <c r="F112" i="4"/>
  <c r="E113" i="4"/>
  <c r="F113" i="4"/>
  <c r="E114" i="4"/>
  <c r="F114" i="4"/>
  <c r="E115" i="4"/>
  <c r="F115" i="4"/>
  <c r="E116" i="4"/>
  <c r="F116" i="4"/>
  <c r="E117" i="4"/>
  <c r="F117" i="4"/>
  <c r="E118" i="4"/>
  <c r="F118" i="4"/>
  <c r="E119" i="4"/>
  <c r="F119" i="4"/>
  <c r="E120" i="4"/>
  <c r="F120" i="4"/>
  <c r="E121" i="4"/>
  <c r="F121" i="4"/>
  <c r="E122" i="4"/>
  <c r="F122" i="4"/>
  <c r="E123" i="4"/>
  <c r="F123" i="4"/>
  <c r="E124" i="4"/>
  <c r="F124" i="4"/>
  <c r="E125" i="4"/>
  <c r="F125" i="4"/>
  <c r="E126" i="4"/>
  <c r="F126" i="4"/>
  <c r="E127" i="4"/>
  <c r="F127" i="4"/>
  <c r="E128" i="4"/>
  <c r="F128" i="4"/>
  <c r="E129" i="4"/>
  <c r="F129" i="4"/>
  <c r="E130" i="4"/>
  <c r="F130" i="4"/>
  <c r="E131" i="4"/>
  <c r="F131" i="4"/>
  <c r="E132" i="4"/>
  <c r="F132" i="4"/>
  <c r="E133" i="4"/>
  <c r="F133" i="4"/>
  <c r="E134" i="4"/>
  <c r="F134" i="4"/>
  <c r="E135" i="4"/>
  <c r="F135" i="4"/>
  <c r="E136" i="4"/>
  <c r="F136" i="4"/>
  <c r="E137" i="4"/>
  <c r="F137" i="4"/>
  <c r="E138" i="4"/>
  <c r="F138" i="4"/>
  <c r="E139" i="4"/>
  <c r="F139" i="4"/>
  <c r="E140" i="4"/>
  <c r="F140" i="4"/>
  <c r="E141" i="4"/>
  <c r="F141" i="4"/>
  <c r="E142" i="4"/>
  <c r="F142" i="4"/>
  <c r="E143" i="4"/>
  <c r="F143" i="4"/>
  <c r="E144" i="4"/>
  <c r="F144" i="4"/>
  <c r="E145" i="4"/>
  <c r="F145" i="4"/>
  <c r="E146" i="4"/>
  <c r="F146" i="4"/>
  <c r="E147" i="4"/>
  <c r="F147" i="4"/>
  <c r="E148" i="4"/>
  <c r="F148" i="4"/>
  <c r="E149" i="4"/>
  <c r="F149" i="4"/>
  <c r="E150" i="4"/>
  <c r="F150" i="4"/>
  <c r="E151" i="4"/>
  <c r="F151" i="4"/>
  <c r="E152" i="4"/>
  <c r="F152" i="4"/>
  <c r="E153" i="4"/>
  <c r="F153" i="4"/>
  <c r="E154" i="4"/>
  <c r="F154" i="4"/>
  <c r="E155" i="4"/>
  <c r="F155" i="4"/>
  <c r="E156" i="4"/>
  <c r="F156" i="4"/>
  <c r="E157" i="4"/>
  <c r="F157" i="4"/>
  <c r="E158" i="4"/>
  <c r="F158" i="4"/>
  <c r="E159" i="4"/>
  <c r="F159" i="4"/>
  <c r="E160" i="4"/>
  <c r="F160" i="4"/>
  <c r="E161" i="4"/>
  <c r="F161" i="4"/>
  <c r="E162" i="4"/>
  <c r="F162" i="4"/>
  <c r="E163" i="4"/>
  <c r="F163" i="4"/>
  <c r="E164" i="4"/>
  <c r="F164" i="4"/>
  <c r="E165" i="4"/>
  <c r="F165" i="4"/>
  <c r="E166" i="4"/>
  <c r="F166" i="4"/>
  <c r="E167" i="4"/>
  <c r="F167" i="4"/>
  <c r="E168" i="4"/>
  <c r="F168" i="4"/>
  <c r="E169" i="4"/>
  <c r="F169" i="4"/>
  <c r="E170" i="4"/>
  <c r="F170" i="4"/>
  <c r="E171" i="4"/>
  <c r="F171" i="4"/>
  <c r="E172" i="4"/>
  <c r="F172" i="4"/>
  <c r="E173" i="4"/>
  <c r="F173" i="4"/>
  <c r="E174" i="4"/>
  <c r="F174" i="4"/>
  <c r="E175" i="4"/>
  <c r="F175" i="4"/>
  <c r="E176" i="4"/>
  <c r="F176" i="4"/>
  <c r="E177" i="4"/>
  <c r="F177" i="4"/>
  <c r="E178" i="4"/>
  <c r="F178" i="4"/>
  <c r="E179" i="4"/>
  <c r="F179" i="4"/>
  <c r="E180" i="4"/>
  <c r="F180" i="4"/>
  <c r="E181" i="4"/>
  <c r="F181" i="4"/>
  <c r="E182" i="4"/>
  <c r="F182" i="4"/>
  <c r="E183" i="4"/>
  <c r="F183" i="4"/>
  <c r="E184" i="4"/>
  <c r="F184" i="4"/>
  <c r="E185" i="4"/>
  <c r="F185" i="4"/>
  <c r="E186" i="4"/>
  <c r="F186" i="4"/>
  <c r="E187" i="4"/>
  <c r="F187" i="4"/>
  <c r="E188" i="4"/>
  <c r="F188" i="4"/>
  <c r="E189" i="4"/>
  <c r="F189" i="4"/>
  <c r="E190" i="4"/>
  <c r="F190" i="4"/>
  <c r="E191" i="4"/>
  <c r="F191" i="4"/>
  <c r="E192" i="4"/>
  <c r="F192" i="4"/>
  <c r="E193" i="4"/>
  <c r="F193" i="4"/>
  <c r="E194" i="4"/>
  <c r="F194" i="4"/>
  <c r="E195" i="4"/>
  <c r="F195" i="4"/>
  <c r="E196" i="4"/>
  <c r="F196" i="4"/>
  <c r="E197" i="4"/>
  <c r="F197" i="4"/>
  <c r="E198" i="4"/>
  <c r="F198" i="4"/>
  <c r="E199" i="4"/>
  <c r="F199" i="4"/>
  <c r="E200" i="4"/>
  <c r="F200" i="4"/>
  <c r="E201" i="4"/>
  <c r="F201" i="4"/>
  <c r="E202" i="4"/>
  <c r="F202" i="4"/>
  <c r="E203" i="4"/>
  <c r="F203" i="4"/>
  <c r="E204" i="4"/>
  <c r="F204" i="4"/>
  <c r="E205" i="4"/>
  <c r="F205" i="4"/>
  <c r="E206" i="4"/>
  <c r="F206" i="4"/>
  <c r="E207" i="4"/>
  <c r="F207" i="4"/>
  <c r="E208" i="4"/>
  <c r="F208" i="4"/>
  <c r="E209" i="4"/>
  <c r="F209" i="4"/>
  <c r="E210" i="4"/>
  <c r="F210" i="4"/>
  <c r="E211" i="4"/>
  <c r="F211" i="4"/>
  <c r="E212" i="4"/>
  <c r="F212" i="4"/>
  <c r="E213" i="4"/>
  <c r="F213" i="4"/>
  <c r="E214" i="4"/>
  <c r="F214" i="4"/>
  <c r="E215" i="4"/>
  <c r="F215" i="4"/>
  <c r="E216" i="4"/>
  <c r="F216" i="4"/>
  <c r="E217" i="4"/>
  <c r="F217" i="4"/>
  <c r="E218" i="4"/>
  <c r="F218" i="4"/>
  <c r="E219" i="4"/>
  <c r="F219" i="4"/>
  <c r="E220" i="4"/>
  <c r="F220" i="4"/>
  <c r="E221" i="4"/>
  <c r="F221" i="4"/>
  <c r="E222" i="4"/>
  <c r="F222" i="4"/>
  <c r="E223" i="4"/>
  <c r="F223" i="4"/>
  <c r="E224" i="4"/>
  <c r="F224" i="4"/>
  <c r="E225" i="4"/>
  <c r="F225" i="4"/>
  <c r="E226" i="4"/>
  <c r="F226" i="4"/>
  <c r="E227" i="4"/>
  <c r="F227" i="4"/>
  <c r="E228" i="4"/>
  <c r="F228" i="4"/>
  <c r="E229" i="4"/>
  <c r="F229" i="4"/>
  <c r="E230" i="4"/>
  <c r="F230" i="4"/>
  <c r="E231" i="4"/>
  <c r="F231" i="4"/>
  <c r="E232" i="4"/>
  <c r="F232" i="4"/>
  <c r="E233" i="4"/>
  <c r="F233" i="4"/>
  <c r="E234" i="4"/>
  <c r="F234" i="4"/>
  <c r="E235" i="4"/>
  <c r="F235" i="4"/>
  <c r="E236" i="4"/>
  <c r="F236" i="4"/>
  <c r="E237" i="4"/>
  <c r="F237" i="4"/>
  <c r="E238" i="4"/>
  <c r="F238" i="4"/>
  <c r="E239" i="4"/>
  <c r="F239" i="4"/>
  <c r="E240" i="4"/>
  <c r="F240" i="4"/>
  <c r="E241" i="4"/>
  <c r="F241" i="4"/>
  <c r="E242" i="4"/>
  <c r="F242" i="4"/>
  <c r="E243" i="4"/>
  <c r="F243" i="4"/>
  <c r="E244" i="4"/>
  <c r="F244" i="4"/>
  <c r="E245" i="4"/>
  <c r="F245" i="4"/>
  <c r="E246" i="4"/>
  <c r="F246" i="4"/>
  <c r="E247" i="4"/>
  <c r="F247" i="4"/>
  <c r="E248" i="4"/>
  <c r="F248" i="4"/>
  <c r="E249" i="4"/>
  <c r="F249" i="4"/>
  <c r="E250" i="4"/>
  <c r="F250" i="4"/>
  <c r="E251" i="4"/>
  <c r="F251" i="4"/>
  <c r="E252" i="4"/>
  <c r="F252" i="4"/>
  <c r="E253" i="4"/>
  <c r="F253" i="4"/>
  <c r="E254" i="4"/>
  <c r="F254" i="4"/>
  <c r="E255" i="4"/>
  <c r="F255" i="4"/>
  <c r="E256" i="4"/>
  <c r="F256" i="4"/>
  <c r="E257" i="4"/>
  <c r="F257" i="4"/>
  <c r="E258" i="4"/>
  <c r="F258" i="4"/>
  <c r="E259" i="4"/>
  <c r="F259" i="4"/>
  <c r="E260" i="4"/>
  <c r="F260" i="4"/>
  <c r="E261" i="4"/>
  <c r="F261" i="4"/>
  <c r="E262" i="4"/>
  <c r="F262" i="4"/>
  <c r="E263" i="4"/>
  <c r="F263" i="4"/>
  <c r="E264" i="4"/>
  <c r="F264" i="4"/>
  <c r="E265" i="4"/>
  <c r="F265" i="4"/>
  <c r="E266" i="4"/>
  <c r="F266" i="4"/>
  <c r="E267" i="4"/>
  <c r="F267" i="4"/>
  <c r="E268" i="4"/>
  <c r="F268" i="4"/>
  <c r="E269" i="4"/>
  <c r="F269" i="4"/>
  <c r="E270" i="4"/>
  <c r="F270" i="4"/>
  <c r="E271" i="4"/>
  <c r="F271" i="4"/>
  <c r="E272" i="4"/>
  <c r="F272" i="4"/>
  <c r="E273" i="4"/>
  <c r="F273" i="4"/>
  <c r="E274" i="4"/>
  <c r="F274" i="4"/>
  <c r="E275" i="4"/>
  <c r="F275" i="4"/>
  <c r="E276" i="4"/>
  <c r="F276" i="4"/>
  <c r="E277" i="4"/>
  <c r="F277" i="4"/>
  <c r="E278" i="4"/>
  <c r="F278" i="4"/>
  <c r="E279" i="4"/>
  <c r="F279" i="4"/>
  <c r="E280" i="4"/>
  <c r="F280" i="4"/>
  <c r="E281" i="4"/>
  <c r="F281" i="4"/>
  <c r="E282" i="4"/>
  <c r="F282" i="4"/>
  <c r="E283" i="4"/>
  <c r="F283" i="4"/>
  <c r="E284" i="4"/>
  <c r="F284" i="4"/>
  <c r="E285" i="4"/>
  <c r="F285" i="4"/>
  <c r="E286" i="4"/>
  <c r="F286" i="4"/>
  <c r="E287" i="4"/>
  <c r="F287" i="4"/>
  <c r="E288" i="4"/>
  <c r="F288" i="4"/>
  <c r="E289" i="4"/>
  <c r="F289" i="4"/>
  <c r="E290" i="4"/>
  <c r="F290" i="4"/>
  <c r="E291" i="4"/>
  <c r="F291" i="4"/>
  <c r="E292" i="4"/>
  <c r="F292" i="4"/>
  <c r="E293" i="4"/>
  <c r="F293" i="4"/>
  <c r="E294" i="4"/>
  <c r="F294" i="4"/>
  <c r="E295" i="4"/>
  <c r="F295" i="4"/>
  <c r="E296" i="4"/>
  <c r="F296" i="4"/>
  <c r="E297" i="4"/>
  <c r="F297" i="4"/>
  <c r="E298" i="4"/>
  <c r="F298" i="4"/>
  <c r="E299" i="4"/>
  <c r="F299" i="4"/>
  <c r="E300" i="4"/>
  <c r="F300" i="4"/>
  <c r="E301" i="4"/>
  <c r="F301" i="4"/>
  <c r="E302" i="4"/>
  <c r="F302" i="4"/>
  <c r="E303" i="4"/>
  <c r="F303" i="4"/>
  <c r="E304" i="4"/>
  <c r="F304" i="4"/>
  <c r="E305" i="4"/>
  <c r="F305" i="4"/>
  <c r="E306" i="4"/>
  <c r="F306" i="4"/>
  <c r="E307" i="4"/>
  <c r="F307" i="4"/>
  <c r="E308" i="4"/>
  <c r="F308" i="4"/>
  <c r="E309" i="4"/>
  <c r="F309" i="4"/>
  <c r="E310" i="4"/>
  <c r="F310" i="4"/>
  <c r="E311" i="4"/>
  <c r="F311" i="4"/>
  <c r="E312" i="4"/>
  <c r="F312" i="4"/>
  <c r="E313" i="4"/>
  <c r="F313" i="4"/>
  <c r="E314" i="4"/>
  <c r="F314" i="4"/>
  <c r="G15" i="4"/>
  <c r="O15" i="4" s="1"/>
  <c r="H15" i="4"/>
  <c r="J15" i="4"/>
  <c r="L15" i="4"/>
  <c r="M15" i="4"/>
  <c r="G16" i="4"/>
  <c r="O16" i="4" s="1"/>
  <c r="H16" i="4"/>
  <c r="J16" i="4"/>
  <c r="L16" i="4"/>
  <c r="M16" i="4"/>
  <c r="N16" i="4"/>
  <c r="AG16" i="4" s="1"/>
  <c r="G17" i="4"/>
  <c r="O17" i="4" s="1"/>
  <c r="H17" i="4"/>
  <c r="J17" i="4"/>
  <c r="L17" i="4"/>
  <c r="M17" i="4"/>
  <c r="N17" i="4"/>
  <c r="AG17" i="4" s="1"/>
  <c r="G18" i="4"/>
  <c r="O18" i="4" s="1"/>
  <c r="H18" i="4"/>
  <c r="J18" i="4"/>
  <c r="L18" i="4"/>
  <c r="M18" i="4"/>
  <c r="N18" i="4"/>
  <c r="AG18" i="4" s="1"/>
  <c r="G19" i="4"/>
  <c r="O19" i="4" s="1"/>
  <c r="H19" i="4"/>
  <c r="J19" i="4"/>
  <c r="L19" i="4"/>
  <c r="M19" i="4"/>
  <c r="N19" i="4"/>
  <c r="AG19" i="4" s="1"/>
  <c r="G20" i="4"/>
  <c r="O20" i="4" s="1"/>
  <c r="H20" i="4"/>
  <c r="J20" i="4"/>
  <c r="L20" i="4"/>
  <c r="M20" i="4"/>
  <c r="N20" i="4"/>
  <c r="AG20" i="4" s="1"/>
  <c r="G21" i="4"/>
  <c r="O21" i="4" s="1"/>
  <c r="H21" i="4"/>
  <c r="J21" i="4"/>
  <c r="L21" i="4"/>
  <c r="M21" i="4"/>
  <c r="N21" i="4"/>
  <c r="AG21" i="4" s="1"/>
  <c r="G22" i="4"/>
  <c r="O22" i="4" s="1"/>
  <c r="H22" i="4"/>
  <c r="J22" i="4"/>
  <c r="L22" i="4"/>
  <c r="M22" i="4"/>
  <c r="N22" i="4"/>
  <c r="AG22" i="4" s="1"/>
  <c r="G23" i="4"/>
  <c r="O23" i="4" s="1"/>
  <c r="H23" i="4"/>
  <c r="J23" i="4"/>
  <c r="L23" i="4"/>
  <c r="M23" i="4"/>
  <c r="G24" i="4"/>
  <c r="O24" i="4" s="1"/>
  <c r="H24" i="4"/>
  <c r="J24" i="4"/>
  <c r="L24" i="4"/>
  <c r="M24" i="4"/>
  <c r="N24" i="4"/>
  <c r="AG24" i="4" s="1"/>
  <c r="G25" i="4"/>
  <c r="O25" i="4" s="1"/>
  <c r="H25" i="4"/>
  <c r="J25" i="4"/>
  <c r="L25" i="4"/>
  <c r="M25" i="4"/>
  <c r="N25" i="4"/>
  <c r="AG25" i="4" s="1"/>
  <c r="G26" i="4"/>
  <c r="O26" i="4" s="1"/>
  <c r="H26" i="4"/>
  <c r="J26" i="4"/>
  <c r="L26" i="4"/>
  <c r="M26" i="4"/>
  <c r="N26" i="4"/>
  <c r="AG26" i="4" s="1"/>
  <c r="G27" i="4"/>
  <c r="O27" i="4" s="1"/>
  <c r="H27" i="4"/>
  <c r="J27" i="4"/>
  <c r="L27" i="4"/>
  <c r="M27" i="4"/>
  <c r="N27" i="4"/>
  <c r="AG27" i="4" s="1"/>
  <c r="G28" i="4"/>
  <c r="O28" i="4" s="1"/>
  <c r="H28" i="4"/>
  <c r="J28" i="4"/>
  <c r="L28" i="4"/>
  <c r="M28" i="4"/>
  <c r="N28" i="4"/>
  <c r="AG28" i="4" s="1"/>
  <c r="G29" i="4"/>
  <c r="O29" i="4" s="1"/>
  <c r="H29" i="4"/>
  <c r="J29" i="4"/>
  <c r="L29" i="4"/>
  <c r="M29" i="4"/>
  <c r="N29" i="4"/>
  <c r="AG29" i="4" s="1"/>
  <c r="G30" i="4"/>
  <c r="O30" i="4" s="1"/>
  <c r="H30" i="4"/>
  <c r="J30" i="4"/>
  <c r="L30" i="4"/>
  <c r="M30" i="4"/>
  <c r="N30" i="4"/>
  <c r="AG30" i="4" s="1"/>
  <c r="G31" i="4"/>
  <c r="O31" i="4" s="1"/>
  <c r="H31" i="4"/>
  <c r="J31" i="4"/>
  <c r="L31" i="4"/>
  <c r="M31" i="4"/>
  <c r="N31" i="4"/>
  <c r="AG31" i="4" s="1"/>
  <c r="G32" i="4"/>
  <c r="O32" i="4" s="1"/>
  <c r="H32" i="4"/>
  <c r="J32" i="4"/>
  <c r="L32" i="4"/>
  <c r="M32" i="4"/>
  <c r="N32" i="4"/>
  <c r="AG32" i="4" s="1"/>
  <c r="G33" i="4"/>
  <c r="O33" i="4" s="1"/>
  <c r="H33" i="4"/>
  <c r="J33" i="4"/>
  <c r="L33" i="4"/>
  <c r="M33" i="4"/>
  <c r="N33" i="4"/>
  <c r="AG33" i="4" s="1"/>
  <c r="G34" i="4"/>
  <c r="O34" i="4" s="1"/>
  <c r="H34" i="4"/>
  <c r="J34" i="4"/>
  <c r="L34" i="4"/>
  <c r="M34" i="4"/>
  <c r="N34" i="4"/>
  <c r="AG34" i="4" s="1"/>
  <c r="G35" i="4"/>
  <c r="O35" i="4" s="1"/>
  <c r="H35" i="4"/>
  <c r="J35" i="4"/>
  <c r="L35" i="4"/>
  <c r="M35" i="4"/>
  <c r="N35" i="4"/>
  <c r="AG35" i="4" s="1"/>
  <c r="G36" i="4"/>
  <c r="O36" i="4" s="1"/>
  <c r="H36" i="4"/>
  <c r="J36" i="4"/>
  <c r="L36" i="4"/>
  <c r="M36" i="4"/>
  <c r="N36" i="4"/>
  <c r="AG36" i="4" s="1"/>
  <c r="G37" i="4"/>
  <c r="O37" i="4" s="1"/>
  <c r="H37" i="4"/>
  <c r="J37" i="4"/>
  <c r="L37" i="4"/>
  <c r="M37" i="4"/>
  <c r="N37" i="4"/>
  <c r="AG37" i="4" s="1"/>
  <c r="G38" i="4"/>
  <c r="O38" i="4" s="1"/>
  <c r="H38" i="4"/>
  <c r="J38" i="4"/>
  <c r="L38" i="4"/>
  <c r="M38" i="4"/>
  <c r="N38" i="4"/>
  <c r="AG38" i="4" s="1"/>
  <c r="G39" i="4"/>
  <c r="O39" i="4" s="1"/>
  <c r="H39" i="4"/>
  <c r="J39" i="4"/>
  <c r="L39" i="4"/>
  <c r="M39" i="4"/>
  <c r="N39" i="4"/>
  <c r="AG39" i="4" s="1"/>
  <c r="G40" i="4"/>
  <c r="O40" i="4" s="1"/>
  <c r="H40" i="4"/>
  <c r="J40" i="4"/>
  <c r="L40" i="4"/>
  <c r="M40" i="4"/>
  <c r="N40" i="4"/>
  <c r="AG40" i="4" s="1"/>
  <c r="G41" i="4"/>
  <c r="O41" i="4" s="1"/>
  <c r="H41" i="4"/>
  <c r="J41" i="4"/>
  <c r="L41" i="4"/>
  <c r="M41" i="4"/>
  <c r="N41" i="4"/>
  <c r="AG41" i="4" s="1"/>
  <c r="G42" i="4"/>
  <c r="O42" i="4" s="1"/>
  <c r="H42" i="4"/>
  <c r="J42" i="4"/>
  <c r="L42" i="4"/>
  <c r="M42" i="4"/>
  <c r="N42" i="4"/>
  <c r="AG42" i="4" s="1"/>
  <c r="G43" i="4"/>
  <c r="O43" i="4" s="1"/>
  <c r="H43" i="4"/>
  <c r="J43" i="4"/>
  <c r="L43" i="4"/>
  <c r="M43" i="4"/>
  <c r="N43" i="4"/>
  <c r="AG43" i="4" s="1"/>
  <c r="G44" i="4"/>
  <c r="O44" i="4" s="1"/>
  <c r="H44" i="4"/>
  <c r="J44" i="4"/>
  <c r="L44" i="4"/>
  <c r="M44" i="4"/>
  <c r="N44" i="4"/>
  <c r="AG44" i="4" s="1"/>
  <c r="G45" i="4"/>
  <c r="O45" i="4" s="1"/>
  <c r="H45" i="4"/>
  <c r="J45" i="4"/>
  <c r="L45" i="4"/>
  <c r="M45" i="4"/>
  <c r="N45" i="4"/>
  <c r="AG45" i="4" s="1"/>
  <c r="G46" i="4"/>
  <c r="O46" i="4" s="1"/>
  <c r="H46" i="4"/>
  <c r="J46" i="4"/>
  <c r="L46" i="4"/>
  <c r="M46" i="4"/>
  <c r="N46" i="4"/>
  <c r="AG46" i="4" s="1"/>
  <c r="G47" i="4"/>
  <c r="O47" i="4" s="1"/>
  <c r="H47" i="4"/>
  <c r="J47" i="4"/>
  <c r="L47" i="4"/>
  <c r="M47" i="4"/>
  <c r="N47" i="4"/>
  <c r="AG47" i="4" s="1"/>
  <c r="G48" i="4"/>
  <c r="O48" i="4" s="1"/>
  <c r="H48" i="4"/>
  <c r="J48" i="4"/>
  <c r="L48" i="4"/>
  <c r="M48" i="4"/>
  <c r="N48" i="4"/>
  <c r="AG48" i="4" s="1"/>
  <c r="G49" i="4"/>
  <c r="O49" i="4" s="1"/>
  <c r="H49" i="4"/>
  <c r="J49" i="4"/>
  <c r="L49" i="4"/>
  <c r="M49" i="4"/>
  <c r="N49" i="4"/>
  <c r="AG49" i="4" s="1"/>
  <c r="G50" i="4"/>
  <c r="O50" i="4" s="1"/>
  <c r="H50" i="4"/>
  <c r="J50" i="4"/>
  <c r="L50" i="4"/>
  <c r="M50" i="4"/>
  <c r="N50" i="4"/>
  <c r="AG50" i="4" s="1"/>
  <c r="G51" i="4"/>
  <c r="O51" i="4" s="1"/>
  <c r="H51" i="4"/>
  <c r="J51" i="4"/>
  <c r="L51" i="4"/>
  <c r="M51" i="4"/>
  <c r="N51" i="4"/>
  <c r="AG51" i="4" s="1"/>
  <c r="G52" i="4"/>
  <c r="O52" i="4" s="1"/>
  <c r="H52" i="4"/>
  <c r="J52" i="4"/>
  <c r="L52" i="4"/>
  <c r="M52" i="4"/>
  <c r="N52" i="4"/>
  <c r="AG52" i="4" s="1"/>
  <c r="G53" i="4"/>
  <c r="O53" i="4" s="1"/>
  <c r="H53" i="4"/>
  <c r="J53" i="4"/>
  <c r="L53" i="4"/>
  <c r="M53" i="4"/>
  <c r="N53" i="4"/>
  <c r="AG53" i="4" s="1"/>
  <c r="G54" i="4"/>
  <c r="O54" i="4" s="1"/>
  <c r="H54" i="4"/>
  <c r="J54" i="4"/>
  <c r="L54" i="4"/>
  <c r="M54" i="4"/>
  <c r="N54" i="4"/>
  <c r="AG54" i="4" s="1"/>
  <c r="G55" i="4"/>
  <c r="O55" i="4" s="1"/>
  <c r="H55" i="4"/>
  <c r="J55" i="4"/>
  <c r="L55" i="4"/>
  <c r="M55" i="4"/>
  <c r="N55" i="4"/>
  <c r="AG55" i="4" s="1"/>
  <c r="G56" i="4"/>
  <c r="O56" i="4" s="1"/>
  <c r="H56" i="4"/>
  <c r="J56" i="4"/>
  <c r="L56" i="4"/>
  <c r="M56" i="4"/>
  <c r="N56" i="4"/>
  <c r="AG56" i="4" s="1"/>
  <c r="G70" i="4"/>
  <c r="O70" i="4" s="1"/>
  <c r="H70" i="4"/>
  <c r="J70" i="4"/>
  <c r="L70" i="4"/>
  <c r="M70" i="4"/>
  <c r="N70" i="4"/>
  <c r="AG70" i="4" s="1"/>
  <c r="G71" i="4"/>
  <c r="O71" i="4" s="1"/>
  <c r="H71" i="4"/>
  <c r="J71" i="4"/>
  <c r="L71" i="4"/>
  <c r="M71" i="4"/>
  <c r="N71" i="4"/>
  <c r="AG71" i="4" s="1"/>
  <c r="G72" i="4"/>
  <c r="O72" i="4" s="1"/>
  <c r="H72" i="4"/>
  <c r="J72" i="4"/>
  <c r="L72" i="4"/>
  <c r="M72" i="4"/>
  <c r="N72" i="4"/>
  <c r="AG72" i="4" s="1"/>
  <c r="G73" i="4"/>
  <c r="O73" i="4" s="1"/>
  <c r="H73" i="4"/>
  <c r="J73" i="4"/>
  <c r="L73" i="4"/>
  <c r="M73" i="4"/>
  <c r="N73" i="4"/>
  <c r="AG73" i="4" s="1"/>
  <c r="G74" i="4"/>
  <c r="O74" i="4" s="1"/>
  <c r="H74" i="4"/>
  <c r="J74" i="4"/>
  <c r="L74" i="4"/>
  <c r="M74" i="4"/>
  <c r="N74" i="4"/>
  <c r="AG74" i="4" s="1"/>
  <c r="G75" i="4"/>
  <c r="O75" i="4" s="1"/>
  <c r="H75" i="4"/>
  <c r="J75" i="4"/>
  <c r="L75" i="4"/>
  <c r="M75" i="4"/>
  <c r="N75" i="4"/>
  <c r="AG75" i="4" s="1"/>
  <c r="G76" i="4"/>
  <c r="O76" i="4" s="1"/>
  <c r="H76" i="4"/>
  <c r="J76" i="4"/>
  <c r="L76" i="4"/>
  <c r="M76" i="4"/>
  <c r="N76" i="4"/>
  <c r="AG76" i="4" s="1"/>
  <c r="G77" i="4"/>
  <c r="O77" i="4" s="1"/>
  <c r="H77" i="4"/>
  <c r="J77" i="4"/>
  <c r="L77" i="4"/>
  <c r="M77" i="4"/>
  <c r="N77" i="4"/>
  <c r="AG77" i="4" s="1"/>
  <c r="G78" i="4"/>
  <c r="O78" i="4" s="1"/>
  <c r="H78" i="4"/>
  <c r="J78" i="4"/>
  <c r="L78" i="4"/>
  <c r="M78" i="4"/>
  <c r="N78" i="4"/>
  <c r="AG78" i="4" s="1"/>
  <c r="G79" i="4"/>
  <c r="O79" i="4" s="1"/>
  <c r="H79" i="4"/>
  <c r="J79" i="4"/>
  <c r="L79" i="4"/>
  <c r="M79" i="4"/>
  <c r="N79" i="4"/>
  <c r="AG79" i="4" s="1"/>
  <c r="G80" i="4"/>
  <c r="O80" i="4" s="1"/>
  <c r="H80" i="4"/>
  <c r="J80" i="4"/>
  <c r="L80" i="4"/>
  <c r="M80" i="4"/>
  <c r="N80" i="4"/>
  <c r="AG80" i="4" s="1"/>
  <c r="G81" i="4"/>
  <c r="O81" i="4" s="1"/>
  <c r="H81" i="4"/>
  <c r="J81" i="4"/>
  <c r="L81" i="4"/>
  <c r="M81" i="4"/>
  <c r="N81" i="4"/>
  <c r="AG81" i="4" s="1"/>
  <c r="G82" i="4"/>
  <c r="O82" i="4" s="1"/>
  <c r="H82" i="4"/>
  <c r="J82" i="4"/>
  <c r="L82" i="4"/>
  <c r="M82" i="4"/>
  <c r="N82" i="4"/>
  <c r="AG82" i="4" s="1"/>
  <c r="G83" i="4"/>
  <c r="O83" i="4" s="1"/>
  <c r="H83" i="4"/>
  <c r="J83" i="4"/>
  <c r="L83" i="4"/>
  <c r="M83" i="4"/>
  <c r="N83" i="4"/>
  <c r="AG83" i="4" s="1"/>
  <c r="G84" i="4"/>
  <c r="O84" i="4" s="1"/>
  <c r="H84" i="4"/>
  <c r="J84" i="4"/>
  <c r="L84" i="4"/>
  <c r="M84" i="4"/>
  <c r="N84" i="4"/>
  <c r="AG84" i="4" s="1"/>
  <c r="G85" i="4"/>
  <c r="O85" i="4" s="1"/>
  <c r="H85" i="4"/>
  <c r="J85" i="4"/>
  <c r="L85" i="4"/>
  <c r="M85" i="4"/>
  <c r="N85" i="4"/>
  <c r="AG85" i="4" s="1"/>
  <c r="G86" i="4"/>
  <c r="O86" i="4" s="1"/>
  <c r="H86" i="4"/>
  <c r="J86" i="4"/>
  <c r="L86" i="4"/>
  <c r="M86" i="4"/>
  <c r="N86" i="4"/>
  <c r="AG86" i="4" s="1"/>
  <c r="G87" i="4"/>
  <c r="O87" i="4" s="1"/>
  <c r="H87" i="4"/>
  <c r="J87" i="4"/>
  <c r="L87" i="4"/>
  <c r="M87" i="4"/>
  <c r="N87" i="4"/>
  <c r="AG87" i="4" s="1"/>
  <c r="G88" i="4"/>
  <c r="O88" i="4" s="1"/>
  <c r="H88" i="4"/>
  <c r="J88" i="4"/>
  <c r="L88" i="4"/>
  <c r="M88" i="4"/>
  <c r="N88" i="4"/>
  <c r="AG88" i="4" s="1"/>
  <c r="G89" i="4"/>
  <c r="O89" i="4" s="1"/>
  <c r="H89" i="4"/>
  <c r="J89" i="4"/>
  <c r="L89" i="4"/>
  <c r="M89" i="4"/>
  <c r="N89" i="4"/>
  <c r="AG89" i="4" s="1"/>
  <c r="G90" i="4"/>
  <c r="O90" i="4" s="1"/>
  <c r="H90" i="4"/>
  <c r="J90" i="4"/>
  <c r="L90" i="4"/>
  <c r="M90" i="4"/>
  <c r="N90" i="4"/>
  <c r="AG90" i="4" s="1"/>
  <c r="G91" i="4"/>
  <c r="O91" i="4" s="1"/>
  <c r="H91" i="4"/>
  <c r="J91" i="4"/>
  <c r="L91" i="4"/>
  <c r="M91" i="4"/>
  <c r="N91" i="4"/>
  <c r="AG91" i="4" s="1"/>
  <c r="G92" i="4"/>
  <c r="O92" i="4" s="1"/>
  <c r="H92" i="4"/>
  <c r="J92" i="4"/>
  <c r="L92" i="4"/>
  <c r="M92" i="4"/>
  <c r="N92" i="4"/>
  <c r="AG92" i="4" s="1"/>
  <c r="G93" i="4"/>
  <c r="O93" i="4" s="1"/>
  <c r="H93" i="4"/>
  <c r="J93" i="4"/>
  <c r="L93" i="4"/>
  <c r="M93" i="4"/>
  <c r="N93" i="4"/>
  <c r="AG93" i="4" s="1"/>
  <c r="G94" i="4"/>
  <c r="O94" i="4" s="1"/>
  <c r="H94" i="4"/>
  <c r="J94" i="4"/>
  <c r="L94" i="4"/>
  <c r="M94" i="4"/>
  <c r="N94" i="4"/>
  <c r="AG94" i="4" s="1"/>
  <c r="G95" i="4"/>
  <c r="O95" i="4" s="1"/>
  <c r="H95" i="4"/>
  <c r="J95" i="4"/>
  <c r="L95" i="4"/>
  <c r="M95" i="4"/>
  <c r="N95" i="4"/>
  <c r="AG95" i="4" s="1"/>
  <c r="G96" i="4"/>
  <c r="O96" i="4" s="1"/>
  <c r="H96" i="4"/>
  <c r="J96" i="4"/>
  <c r="L96" i="4"/>
  <c r="M96" i="4"/>
  <c r="N96" i="4"/>
  <c r="AG96" i="4" s="1"/>
  <c r="G97" i="4"/>
  <c r="O97" i="4" s="1"/>
  <c r="H97" i="4"/>
  <c r="J97" i="4"/>
  <c r="L97" i="4"/>
  <c r="M97" i="4"/>
  <c r="N97" i="4"/>
  <c r="AG97" i="4" s="1"/>
  <c r="G98" i="4"/>
  <c r="O98" i="4" s="1"/>
  <c r="H98" i="4"/>
  <c r="J98" i="4"/>
  <c r="L98" i="4"/>
  <c r="M98" i="4"/>
  <c r="N98" i="4"/>
  <c r="AG98" i="4" s="1"/>
  <c r="G99" i="4"/>
  <c r="O99" i="4" s="1"/>
  <c r="H99" i="4"/>
  <c r="J99" i="4"/>
  <c r="L99" i="4"/>
  <c r="M99" i="4"/>
  <c r="N99" i="4"/>
  <c r="AG99" i="4" s="1"/>
  <c r="G100" i="4"/>
  <c r="O100" i="4" s="1"/>
  <c r="H100" i="4"/>
  <c r="J100" i="4"/>
  <c r="L100" i="4"/>
  <c r="M100" i="4"/>
  <c r="N100" i="4"/>
  <c r="AG100" i="4" s="1"/>
  <c r="G101" i="4"/>
  <c r="O101" i="4" s="1"/>
  <c r="H101" i="4"/>
  <c r="J101" i="4"/>
  <c r="L101" i="4"/>
  <c r="M101" i="4"/>
  <c r="N101" i="4"/>
  <c r="AG101" i="4" s="1"/>
  <c r="G102" i="4"/>
  <c r="O102" i="4" s="1"/>
  <c r="H102" i="4"/>
  <c r="J102" i="4"/>
  <c r="L102" i="4"/>
  <c r="M102" i="4"/>
  <c r="N102" i="4"/>
  <c r="AG102" i="4" s="1"/>
  <c r="G103" i="4"/>
  <c r="O103" i="4" s="1"/>
  <c r="H103" i="4"/>
  <c r="J103" i="4"/>
  <c r="L103" i="4"/>
  <c r="M103" i="4"/>
  <c r="N103" i="4"/>
  <c r="AG103" i="4" s="1"/>
  <c r="G104" i="4"/>
  <c r="O104" i="4" s="1"/>
  <c r="H104" i="4"/>
  <c r="J104" i="4"/>
  <c r="L104" i="4"/>
  <c r="M104" i="4"/>
  <c r="N104" i="4"/>
  <c r="AG104" i="4" s="1"/>
  <c r="G105" i="4"/>
  <c r="O105" i="4" s="1"/>
  <c r="H105" i="4"/>
  <c r="J105" i="4"/>
  <c r="L105" i="4"/>
  <c r="M105" i="4"/>
  <c r="N105" i="4"/>
  <c r="AG105" i="4" s="1"/>
  <c r="G106" i="4"/>
  <c r="O106" i="4" s="1"/>
  <c r="H106" i="4"/>
  <c r="J106" i="4"/>
  <c r="L106" i="4"/>
  <c r="M106" i="4"/>
  <c r="N106" i="4"/>
  <c r="AG106" i="4" s="1"/>
  <c r="G107" i="4"/>
  <c r="O107" i="4" s="1"/>
  <c r="H107" i="4"/>
  <c r="J107" i="4"/>
  <c r="L107" i="4"/>
  <c r="M107" i="4"/>
  <c r="N107" i="4"/>
  <c r="AG107" i="4" s="1"/>
  <c r="G108" i="4"/>
  <c r="O108" i="4" s="1"/>
  <c r="H108" i="4"/>
  <c r="J108" i="4"/>
  <c r="L108" i="4"/>
  <c r="M108" i="4"/>
  <c r="N108" i="4"/>
  <c r="AG108" i="4" s="1"/>
  <c r="G109" i="4"/>
  <c r="O109" i="4" s="1"/>
  <c r="H109" i="4"/>
  <c r="J109" i="4"/>
  <c r="L109" i="4"/>
  <c r="M109" i="4"/>
  <c r="N109" i="4"/>
  <c r="AG109" i="4" s="1"/>
  <c r="G110" i="4"/>
  <c r="O110" i="4" s="1"/>
  <c r="H110" i="4"/>
  <c r="J110" i="4"/>
  <c r="L110" i="4"/>
  <c r="M110" i="4"/>
  <c r="N110" i="4"/>
  <c r="AG110" i="4" s="1"/>
  <c r="G111" i="4"/>
  <c r="O111" i="4" s="1"/>
  <c r="H111" i="4"/>
  <c r="J111" i="4"/>
  <c r="L111" i="4"/>
  <c r="M111" i="4"/>
  <c r="N111" i="4"/>
  <c r="AG111" i="4" s="1"/>
  <c r="G112" i="4"/>
  <c r="O112" i="4" s="1"/>
  <c r="H112" i="4"/>
  <c r="J112" i="4"/>
  <c r="L112" i="4"/>
  <c r="M112" i="4"/>
  <c r="N112" i="4"/>
  <c r="AG112" i="4" s="1"/>
  <c r="G113" i="4"/>
  <c r="O113" i="4" s="1"/>
  <c r="H113" i="4"/>
  <c r="J113" i="4"/>
  <c r="L113" i="4"/>
  <c r="M113" i="4"/>
  <c r="N113" i="4"/>
  <c r="AG113" i="4" s="1"/>
  <c r="G114" i="4"/>
  <c r="O114" i="4" s="1"/>
  <c r="H114" i="4"/>
  <c r="J114" i="4"/>
  <c r="L114" i="4"/>
  <c r="M114" i="4"/>
  <c r="N114" i="4"/>
  <c r="AG114" i="4" s="1"/>
  <c r="G115" i="4"/>
  <c r="O115" i="4" s="1"/>
  <c r="H115" i="4"/>
  <c r="J115" i="4"/>
  <c r="L115" i="4"/>
  <c r="M115" i="4"/>
  <c r="N115" i="4"/>
  <c r="AG115" i="4" s="1"/>
  <c r="G116" i="4"/>
  <c r="O116" i="4" s="1"/>
  <c r="H116" i="4"/>
  <c r="J116" i="4"/>
  <c r="L116" i="4"/>
  <c r="M116" i="4"/>
  <c r="N116" i="4"/>
  <c r="AG116" i="4" s="1"/>
  <c r="G117" i="4"/>
  <c r="O117" i="4" s="1"/>
  <c r="H117" i="4"/>
  <c r="J117" i="4"/>
  <c r="L117" i="4"/>
  <c r="M117" i="4"/>
  <c r="N117" i="4"/>
  <c r="AG117" i="4" s="1"/>
  <c r="G118" i="4"/>
  <c r="O118" i="4" s="1"/>
  <c r="H118" i="4"/>
  <c r="J118" i="4"/>
  <c r="L118" i="4"/>
  <c r="M118" i="4"/>
  <c r="N118" i="4"/>
  <c r="AG118" i="4" s="1"/>
  <c r="G119" i="4"/>
  <c r="O119" i="4" s="1"/>
  <c r="H119" i="4"/>
  <c r="J119" i="4"/>
  <c r="L119" i="4"/>
  <c r="M119" i="4"/>
  <c r="N119" i="4"/>
  <c r="AG119" i="4" s="1"/>
  <c r="G120" i="4"/>
  <c r="O120" i="4" s="1"/>
  <c r="H120" i="4"/>
  <c r="J120" i="4"/>
  <c r="L120" i="4"/>
  <c r="M120" i="4"/>
  <c r="N120" i="4"/>
  <c r="AG120" i="4" s="1"/>
  <c r="G121" i="4"/>
  <c r="O121" i="4" s="1"/>
  <c r="H121" i="4"/>
  <c r="J121" i="4"/>
  <c r="L121" i="4"/>
  <c r="M121" i="4"/>
  <c r="N121" i="4"/>
  <c r="AG121" i="4" s="1"/>
  <c r="G122" i="4"/>
  <c r="O122" i="4" s="1"/>
  <c r="H122" i="4"/>
  <c r="J122" i="4"/>
  <c r="L122" i="4"/>
  <c r="M122" i="4"/>
  <c r="N122" i="4"/>
  <c r="AG122" i="4" s="1"/>
  <c r="G123" i="4"/>
  <c r="O123" i="4" s="1"/>
  <c r="H123" i="4"/>
  <c r="J123" i="4"/>
  <c r="L123" i="4"/>
  <c r="M123" i="4"/>
  <c r="N123" i="4"/>
  <c r="AG123" i="4" s="1"/>
  <c r="G124" i="4"/>
  <c r="O124" i="4" s="1"/>
  <c r="H124" i="4"/>
  <c r="J124" i="4"/>
  <c r="L124" i="4"/>
  <c r="M124" i="4"/>
  <c r="N124" i="4"/>
  <c r="AG124" i="4" s="1"/>
  <c r="G125" i="4"/>
  <c r="O125" i="4" s="1"/>
  <c r="H125" i="4"/>
  <c r="J125" i="4"/>
  <c r="L125" i="4"/>
  <c r="M125" i="4"/>
  <c r="N125" i="4"/>
  <c r="AG125" i="4" s="1"/>
  <c r="G126" i="4"/>
  <c r="O126" i="4" s="1"/>
  <c r="H126" i="4"/>
  <c r="J126" i="4"/>
  <c r="L126" i="4"/>
  <c r="M126" i="4"/>
  <c r="N126" i="4"/>
  <c r="AG126" i="4" s="1"/>
  <c r="G127" i="4"/>
  <c r="O127" i="4" s="1"/>
  <c r="H127" i="4"/>
  <c r="J127" i="4"/>
  <c r="L127" i="4"/>
  <c r="M127" i="4"/>
  <c r="N127" i="4"/>
  <c r="AG127" i="4" s="1"/>
  <c r="G128" i="4"/>
  <c r="O128" i="4" s="1"/>
  <c r="H128" i="4"/>
  <c r="J128" i="4"/>
  <c r="L128" i="4"/>
  <c r="M128" i="4"/>
  <c r="N128" i="4"/>
  <c r="AG128" i="4" s="1"/>
  <c r="G129" i="4"/>
  <c r="O129" i="4" s="1"/>
  <c r="H129" i="4"/>
  <c r="J129" i="4"/>
  <c r="L129" i="4"/>
  <c r="M129" i="4"/>
  <c r="N129" i="4"/>
  <c r="AG129" i="4" s="1"/>
  <c r="G130" i="4"/>
  <c r="O130" i="4" s="1"/>
  <c r="H130" i="4"/>
  <c r="J130" i="4"/>
  <c r="L130" i="4"/>
  <c r="M130" i="4"/>
  <c r="N130" i="4"/>
  <c r="AG130" i="4" s="1"/>
  <c r="G131" i="4"/>
  <c r="O131" i="4" s="1"/>
  <c r="H131" i="4"/>
  <c r="J131" i="4"/>
  <c r="L131" i="4"/>
  <c r="M131" i="4"/>
  <c r="N131" i="4"/>
  <c r="AG131" i="4" s="1"/>
  <c r="G132" i="4"/>
  <c r="O132" i="4" s="1"/>
  <c r="H132" i="4"/>
  <c r="J132" i="4"/>
  <c r="L132" i="4"/>
  <c r="M132" i="4"/>
  <c r="N132" i="4"/>
  <c r="AG132" i="4" s="1"/>
  <c r="G133" i="4"/>
  <c r="O133" i="4" s="1"/>
  <c r="H133" i="4"/>
  <c r="J133" i="4"/>
  <c r="L133" i="4"/>
  <c r="M133" i="4"/>
  <c r="N133" i="4"/>
  <c r="AG133" i="4" s="1"/>
  <c r="G134" i="4"/>
  <c r="O134" i="4" s="1"/>
  <c r="H134" i="4"/>
  <c r="J134" i="4"/>
  <c r="L134" i="4"/>
  <c r="M134" i="4"/>
  <c r="N134" i="4"/>
  <c r="AG134" i="4" s="1"/>
  <c r="G135" i="4"/>
  <c r="O135" i="4" s="1"/>
  <c r="H135" i="4"/>
  <c r="J135" i="4"/>
  <c r="L135" i="4"/>
  <c r="M135" i="4"/>
  <c r="N135" i="4"/>
  <c r="AG135" i="4" s="1"/>
  <c r="G136" i="4"/>
  <c r="O136" i="4" s="1"/>
  <c r="H136" i="4"/>
  <c r="J136" i="4"/>
  <c r="L136" i="4"/>
  <c r="M136" i="4"/>
  <c r="N136" i="4"/>
  <c r="AG136" i="4" s="1"/>
  <c r="G137" i="4"/>
  <c r="O137" i="4" s="1"/>
  <c r="H137" i="4"/>
  <c r="J137" i="4"/>
  <c r="L137" i="4"/>
  <c r="M137" i="4"/>
  <c r="N137" i="4"/>
  <c r="AG137" i="4" s="1"/>
  <c r="G138" i="4"/>
  <c r="O138" i="4" s="1"/>
  <c r="H138" i="4"/>
  <c r="J138" i="4"/>
  <c r="L138" i="4"/>
  <c r="M138" i="4"/>
  <c r="N138" i="4"/>
  <c r="AG138" i="4" s="1"/>
  <c r="G139" i="4"/>
  <c r="O139" i="4" s="1"/>
  <c r="H139" i="4"/>
  <c r="J139" i="4"/>
  <c r="L139" i="4"/>
  <c r="M139" i="4"/>
  <c r="N139" i="4"/>
  <c r="AG139" i="4" s="1"/>
  <c r="G140" i="4"/>
  <c r="O140" i="4" s="1"/>
  <c r="H140" i="4"/>
  <c r="J140" i="4"/>
  <c r="L140" i="4"/>
  <c r="M140" i="4"/>
  <c r="N140" i="4"/>
  <c r="AG140" i="4" s="1"/>
  <c r="G141" i="4"/>
  <c r="O141" i="4" s="1"/>
  <c r="H141" i="4"/>
  <c r="J141" i="4"/>
  <c r="L141" i="4"/>
  <c r="M141" i="4"/>
  <c r="N141" i="4"/>
  <c r="AG141" i="4" s="1"/>
  <c r="G142" i="4"/>
  <c r="O142" i="4" s="1"/>
  <c r="H142" i="4"/>
  <c r="J142" i="4"/>
  <c r="L142" i="4"/>
  <c r="M142" i="4"/>
  <c r="N142" i="4"/>
  <c r="AG142" i="4" s="1"/>
  <c r="G143" i="4"/>
  <c r="O143" i="4" s="1"/>
  <c r="H143" i="4"/>
  <c r="J143" i="4"/>
  <c r="L143" i="4"/>
  <c r="M143" i="4"/>
  <c r="N143" i="4"/>
  <c r="AG143" i="4" s="1"/>
  <c r="G144" i="4"/>
  <c r="O144" i="4" s="1"/>
  <c r="H144" i="4"/>
  <c r="J144" i="4"/>
  <c r="L144" i="4"/>
  <c r="M144" i="4"/>
  <c r="N144" i="4"/>
  <c r="AG144" i="4" s="1"/>
  <c r="G145" i="4"/>
  <c r="O145" i="4" s="1"/>
  <c r="H145" i="4"/>
  <c r="J145" i="4"/>
  <c r="L145" i="4"/>
  <c r="M145" i="4"/>
  <c r="N145" i="4"/>
  <c r="AG145" i="4" s="1"/>
  <c r="G146" i="4"/>
  <c r="O146" i="4" s="1"/>
  <c r="H146" i="4"/>
  <c r="J146" i="4"/>
  <c r="L146" i="4"/>
  <c r="M146" i="4"/>
  <c r="N146" i="4"/>
  <c r="AG146" i="4" s="1"/>
  <c r="G147" i="4"/>
  <c r="O147" i="4" s="1"/>
  <c r="H147" i="4"/>
  <c r="J147" i="4"/>
  <c r="L147" i="4"/>
  <c r="M147" i="4"/>
  <c r="N147" i="4"/>
  <c r="AG147" i="4" s="1"/>
  <c r="G148" i="4"/>
  <c r="O148" i="4" s="1"/>
  <c r="H148" i="4"/>
  <c r="J148" i="4"/>
  <c r="L148" i="4"/>
  <c r="M148" i="4"/>
  <c r="N148" i="4"/>
  <c r="AG148" i="4" s="1"/>
  <c r="G149" i="4"/>
  <c r="O149" i="4" s="1"/>
  <c r="H149" i="4"/>
  <c r="J149" i="4"/>
  <c r="L149" i="4"/>
  <c r="M149" i="4"/>
  <c r="N149" i="4"/>
  <c r="AG149" i="4" s="1"/>
  <c r="G150" i="4"/>
  <c r="O150" i="4" s="1"/>
  <c r="H150" i="4"/>
  <c r="J150" i="4"/>
  <c r="L150" i="4"/>
  <c r="M150" i="4"/>
  <c r="N150" i="4"/>
  <c r="AG150" i="4" s="1"/>
  <c r="G151" i="4"/>
  <c r="O151" i="4" s="1"/>
  <c r="H151" i="4"/>
  <c r="J151" i="4"/>
  <c r="L151" i="4"/>
  <c r="M151" i="4"/>
  <c r="N151" i="4"/>
  <c r="AG151" i="4" s="1"/>
  <c r="G152" i="4"/>
  <c r="O152" i="4" s="1"/>
  <c r="H152" i="4"/>
  <c r="J152" i="4"/>
  <c r="L152" i="4"/>
  <c r="M152" i="4"/>
  <c r="N152" i="4"/>
  <c r="AG152" i="4" s="1"/>
  <c r="G153" i="4"/>
  <c r="O153" i="4" s="1"/>
  <c r="H153" i="4"/>
  <c r="J153" i="4"/>
  <c r="L153" i="4"/>
  <c r="M153" i="4"/>
  <c r="N153" i="4"/>
  <c r="AG153" i="4" s="1"/>
  <c r="G154" i="4"/>
  <c r="O154" i="4" s="1"/>
  <c r="H154" i="4"/>
  <c r="J154" i="4"/>
  <c r="L154" i="4"/>
  <c r="M154" i="4"/>
  <c r="N154" i="4"/>
  <c r="AG154" i="4" s="1"/>
  <c r="G155" i="4"/>
  <c r="O155" i="4" s="1"/>
  <c r="H155" i="4"/>
  <c r="J155" i="4"/>
  <c r="L155" i="4"/>
  <c r="M155" i="4"/>
  <c r="N155" i="4"/>
  <c r="AG155" i="4" s="1"/>
  <c r="G156" i="4"/>
  <c r="O156" i="4" s="1"/>
  <c r="H156" i="4"/>
  <c r="J156" i="4"/>
  <c r="L156" i="4"/>
  <c r="M156" i="4"/>
  <c r="N156" i="4"/>
  <c r="AG156" i="4" s="1"/>
  <c r="G157" i="4"/>
  <c r="O157" i="4" s="1"/>
  <c r="H157" i="4"/>
  <c r="J157" i="4"/>
  <c r="L157" i="4"/>
  <c r="M157" i="4"/>
  <c r="N157" i="4"/>
  <c r="AG157" i="4" s="1"/>
  <c r="G158" i="4"/>
  <c r="O158" i="4" s="1"/>
  <c r="H158" i="4"/>
  <c r="J158" i="4"/>
  <c r="L158" i="4"/>
  <c r="M158" i="4"/>
  <c r="N158" i="4"/>
  <c r="AG158" i="4" s="1"/>
  <c r="G159" i="4"/>
  <c r="O159" i="4" s="1"/>
  <c r="H159" i="4"/>
  <c r="J159" i="4"/>
  <c r="L159" i="4"/>
  <c r="M159" i="4"/>
  <c r="N159" i="4"/>
  <c r="AG159" i="4" s="1"/>
  <c r="G160" i="4"/>
  <c r="O160" i="4" s="1"/>
  <c r="H160" i="4"/>
  <c r="J160" i="4"/>
  <c r="L160" i="4"/>
  <c r="M160" i="4"/>
  <c r="N160" i="4"/>
  <c r="AG160" i="4" s="1"/>
  <c r="G161" i="4"/>
  <c r="O161" i="4" s="1"/>
  <c r="H161" i="4"/>
  <c r="J161" i="4"/>
  <c r="L161" i="4"/>
  <c r="M161" i="4"/>
  <c r="N161" i="4"/>
  <c r="AG161" i="4" s="1"/>
  <c r="G162" i="4"/>
  <c r="O162" i="4" s="1"/>
  <c r="H162" i="4"/>
  <c r="J162" i="4"/>
  <c r="L162" i="4"/>
  <c r="M162" i="4"/>
  <c r="N162" i="4"/>
  <c r="AG162" i="4" s="1"/>
  <c r="G163" i="4"/>
  <c r="O163" i="4" s="1"/>
  <c r="H163" i="4"/>
  <c r="J163" i="4"/>
  <c r="L163" i="4"/>
  <c r="M163" i="4"/>
  <c r="N163" i="4"/>
  <c r="AG163" i="4" s="1"/>
  <c r="G164" i="4"/>
  <c r="O164" i="4" s="1"/>
  <c r="H164" i="4"/>
  <c r="J164" i="4"/>
  <c r="L164" i="4"/>
  <c r="M164" i="4"/>
  <c r="N164" i="4"/>
  <c r="AG164" i="4" s="1"/>
  <c r="G165" i="4"/>
  <c r="O165" i="4" s="1"/>
  <c r="H165" i="4"/>
  <c r="J165" i="4"/>
  <c r="L165" i="4"/>
  <c r="M165" i="4"/>
  <c r="N165" i="4"/>
  <c r="AG165" i="4" s="1"/>
  <c r="G166" i="4"/>
  <c r="O166" i="4" s="1"/>
  <c r="H166" i="4"/>
  <c r="J166" i="4"/>
  <c r="L166" i="4"/>
  <c r="M166" i="4"/>
  <c r="N166" i="4"/>
  <c r="AG166" i="4" s="1"/>
  <c r="G167" i="4"/>
  <c r="O167" i="4" s="1"/>
  <c r="H167" i="4"/>
  <c r="J167" i="4"/>
  <c r="L167" i="4"/>
  <c r="M167" i="4"/>
  <c r="N167" i="4"/>
  <c r="AG167" i="4" s="1"/>
  <c r="G168" i="4"/>
  <c r="O168" i="4" s="1"/>
  <c r="H168" i="4"/>
  <c r="J168" i="4"/>
  <c r="L168" i="4"/>
  <c r="M168" i="4"/>
  <c r="N168" i="4"/>
  <c r="AG168" i="4" s="1"/>
  <c r="G169" i="4"/>
  <c r="O169" i="4" s="1"/>
  <c r="H169" i="4"/>
  <c r="J169" i="4"/>
  <c r="L169" i="4"/>
  <c r="M169" i="4"/>
  <c r="N169" i="4"/>
  <c r="AG169" i="4" s="1"/>
  <c r="G170" i="4"/>
  <c r="O170" i="4" s="1"/>
  <c r="H170" i="4"/>
  <c r="J170" i="4"/>
  <c r="L170" i="4"/>
  <c r="M170" i="4"/>
  <c r="N170" i="4"/>
  <c r="AG170" i="4" s="1"/>
  <c r="G171" i="4"/>
  <c r="O171" i="4" s="1"/>
  <c r="H171" i="4"/>
  <c r="J171" i="4"/>
  <c r="L171" i="4"/>
  <c r="M171" i="4"/>
  <c r="N171" i="4"/>
  <c r="AG171" i="4" s="1"/>
  <c r="G172" i="4"/>
  <c r="O172" i="4" s="1"/>
  <c r="H172" i="4"/>
  <c r="J172" i="4"/>
  <c r="L172" i="4"/>
  <c r="M172" i="4"/>
  <c r="N172" i="4"/>
  <c r="AG172" i="4" s="1"/>
  <c r="G173" i="4"/>
  <c r="O173" i="4" s="1"/>
  <c r="H173" i="4"/>
  <c r="J173" i="4"/>
  <c r="L173" i="4"/>
  <c r="M173" i="4"/>
  <c r="N173" i="4"/>
  <c r="AG173" i="4" s="1"/>
  <c r="G174" i="4"/>
  <c r="O174" i="4" s="1"/>
  <c r="H174" i="4"/>
  <c r="J174" i="4"/>
  <c r="L174" i="4"/>
  <c r="M174" i="4"/>
  <c r="N174" i="4"/>
  <c r="AG174" i="4" s="1"/>
  <c r="G175" i="4"/>
  <c r="O175" i="4" s="1"/>
  <c r="H175" i="4"/>
  <c r="J175" i="4"/>
  <c r="L175" i="4"/>
  <c r="M175" i="4"/>
  <c r="N175" i="4"/>
  <c r="AG175" i="4" s="1"/>
  <c r="G176" i="4"/>
  <c r="O176" i="4" s="1"/>
  <c r="H176" i="4"/>
  <c r="J176" i="4"/>
  <c r="L176" i="4"/>
  <c r="M176" i="4"/>
  <c r="N176" i="4"/>
  <c r="AG176" i="4" s="1"/>
  <c r="G177" i="4"/>
  <c r="O177" i="4" s="1"/>
  <c r="H177" i="4"/>
  <c r="J177" i="4"/>
  <c r="L177" i="4"/>
  <c r="M177" i="4"/>
  <c r="N177" i="4"/>
  <c r="AG177" i="4" s="1"/>
  <c r="G178" i="4"/>
  <c r="O178" i="4" s="1"/>
  <c r="H178" i="4"/>
  <c r="J178" i="4"/>
  <c r="L178" i="4"/>
  <c r="M178" i="4"/>
  <c r="N178" i="4"/>
  <c r="AG178" i="4" s="1"/>
  <c r="G179" i="4"/>
  <c r="O179" i="4" s="1"/>
  <c r="H179" i="4"/>
  <c r="J179" i="4"/>
  <c r="L179" i="4"/>
  <c r="M179" i="4"/>
  <c r="N179" i="4"/>
  <c r="AG179" i="4" s="1"/>
  <c r="G180" i="4"/>
  <c r="O180" i="4" s="1"/>
  <c r="H180" i="4"/>
  <c r="J180" i="4"/>
  <c r="L180" i="4"/>
  <c r="M180" i="4"/>
  <c r="N180" i="4"/>
  <c r="AG180" i="4" s="1"/>
  <c r="G181" i="4"/>
  <c r="O181" i="4" s="1"/>
  <c r="H181" i="4"/>
  <c r="J181" i="4"/>
  <c r="L181" i="4"/>
  <c r="M181" i="4"/>
  <c r="N181" i="4"/>
  <c r="AG181" i="4" s="1"/>
  <c r="G182" i="4"/>
  <c r="O182" i="4" s="1"/>
  <c r="H182" i="4"/>
  <c r="J182" i="4"/>
  <c r="L182" i="4"/>
  <c r="M182" i="4"/>
  <c r="N182" i="4"/>
  <c r="AG182" i="4" s="1"/>
  <c r="G183" i="4"/>
  <c r="O183" i="4" s="1"/>
  <c r="H183" i="4"/>
  <c r="J183" i="4"/>
  <c r="L183" i="4"/>
  <c r="M183" i="4"/>
  <c r="N183" i="4"/>
  <c r="AG183" i="4" s="1"/>
  <c r="G184" i="4"/>
  <c r="O184" i="4" s="1"/>
  <c r="H184" i="4"/>
  <c r="J184" i="4"/>
  <c r="L184" i="4"/>
  <c r="M184" i="4"/>
  <c r="N184" i="4"/>
  <c r="AG184" i="4" s="1"/>
  <c r="G185" i="4"/>
  <c r="O185" i="4" s="1"/>
  <c r="H185" i="4"/>
  <c r="J185" i="4"/>
  <c r="L185" i="4"/>
  <c r="M185" i="4"/>
  <c r="N185" i="4"/>
  <c r="AG185" i="4" s="1"/>
  <c r="G186" i="4"/>
  <c r="O186" i="4" s="1"/>
  <c r="H186" i="4"/>
  <c r="J186" i="4"/>
  <c r="L186" i="4"/>
  <c r="M186" i="4"/>
  <c r="N186" i="4"/>
  <c r="AG186" i="4" s="1"/>
  <c r="G187" i="4"/>
  <c r="O187" i="4" s="1"/>
  <c r="H187" i="4"/>
  <c r="J187" i="4"/>
  <c r="L187" i="4"/>
  <c r="M187" i="4"/>
  <c r="N187" i="4"/>
  <c r="AG187" i="4" s="1"/>
  <c r="G188" i="4"/>
  <c r="O188" i="4" s="1"/>
  <c r="H188" i="4"/>
  <c r="J188" i="4"/>
  <c r="L188" i="4"/>
  <c r="M188" i="4"/>
  <c r="N188" i="4"/>
  <c r="AG188" i="4" s="1"/>
  <c r="G189" i="4"/>
  <c r="O189" i="4" s="1"/>
  <c r="H189" i="4"/>
  <c r="J189" i="4"/>
  <c r="L189" i="4"/>
  <c r="M189" i="4"/>
  <c r="N189" i="4"/>
  <c r="AG189" i="4" s="1"/>
  <c r="G190" i="4"/>
  <c r="O190" i="4" s="1"/>
  <c r="H190" i="4"/>
  <c r="J190" i="4"/>
  <c r="L190" i="4"/>
  <c r="M190" i="4"/>
  <c r="N190" i="4"/>
  <c r="AG190" i="4" s="1"/>
  <c r="G191" i="4"/>
  <c r="O191" i="4" s="1"/>
  <c r="H191" i="4"/>
  <c r="J191" i="4"/>
  <c r="L191" i="4"/>
  <c r="M191" i="4"/>
  <c r="N191" i="4"/>
  <c r="AG191" i="4" s="1"/>
  <c r="G192" i="4"/>
  <c r="O192" i="4" s="1"/>
  <c r="H192" i="4"/>
  <c r="J192" i="4"/>
  <c r="L192" i="4"/>
  <c r="M192" i="4"/>
  <c r="N192" i="4"/>
  <c r="AG192" i="4" s="1"/>
  <c r="G193" i="4"/>
  <c r="O193" i="4" s="1"/>
  <c r="H193" i="4"/>
  <c r="J193" i="4"/>
  <c r="L193" i="4"/>
  <c r="M193" i="4"/>
  <c r="N193" i="4"/>
  <c r="AG193" i="4" s="1"/>
  <c r="G194" i="4"/>
  <c r="O194" i="4" s="1"/>
  <c r="H194" i="4"/>
  <c r="J194" i="4"/>
  <c r="L194" i="4"/>
  <c r="M194" i="4"/>
  <c r="N194" i="4"/>
  <c r="AG194" i="4" s="1"/>
  <c r="G195" i="4"/>
  <c r="O195" i="4" s="1"/>
  <c r="H195" i="4"/>
  <c r="J195" i="4"/>
  <c r="L195" i="4"/>
  <c r="M195" i="4"/>
  <c r="N195" i="4"/>
  <c r="AG195" i="4" s="1"/>
  <c r="G196" i="4"/>
  <c r="O196" i="4" s="1"/>
  <c r="H196" i="4"/>
  <c r="J196" i="4"/>
  <c r="L196" i="4"/>
  <c r="M196" i="4"/>
  <c r="N196" i="4"/>
  <c r="AG196" i="4" s="1"/>
  <c r="G197" i="4"/>
  <c r="O197" i="4" s="1"/>
  <c r="H197" i="4"/>
  <c r="J197" i="4"/>
  <c r="L197" i="4"/>
  <c r="M197" i="4"/>
  <c r="N197" i="4"/>
  <c r="AG197" i="4" s="1"/>
  <c r="G198" i="4"/>
  <c r="O198" i="4" s="1"/>
  <c r="H198" i="4"/>
  <c r="J198" i="4"/>
  <c r="L198" i="4"/>
  <c r="M198" i="4"/>
  <c r="N198" i="4"/>
  <c r="AG198" i="4" s="1"/>
  <c r="G199" i="4"/>
  <c r="O199" i="4" s="1"/>
  <c r="H199" i="4"/>
  <c r="J199" i="4"/>
  <c r="L199" i="4"/>
  <c r="M199" i="4"/>
  <c r="N199" i="4"/>
  <c r="AG199" i="4" s="1"/>
  <c r="G200" i="4"/>
  <c r="O200" i="4" s="1"/>
  <c r="H200" i="4"/>
  <c r="J200" i="4"/>
  <c r="L200" i="4"/>
  <c r="M200" i="4"/>
  <c r="N200" i="4"/>
  <c r="AG200" i="4" s="1"/>
  <c r="G201" i="4"/>
  <c r="O201" i="4" s="1"/>
  <c r="H201" i="4"/>
  <c r="J201" i="4"/>
  <c r="L201" i="4"/>
  <c r="M201" i="4"/>
  <c r="N201" i="4"/>
  <c r="AG201" i="4" s="1"/>
  <c r="G202" i="4"/>
  <c r="O202" i="4" s="1"/>
  <c r="H202" i="4"/>
  <c r="J202" i="4"/>
  <c r="L202" i="4"/>
  <c r="M202" i="4"/>
  <c r="N202" i="4"/>
  <c r="AG202" i="4" s="1"/>
  <c r="G203" i="4"/>
  <c r="O203" i="4" s="1"/>
  <c r="H203" i="4"/>
  <c r="J203" i="4"/>
  <c r="L203" i="4"/>
  <c r="M203" i="4"/>
  <c r="N203" i="4"/>
  <c r="AG203" i="4" s="1"/>
  <c r="G204" i="4"/>
  <c r="O204" i="4" s="1"/>
  <c r="H204" i="4"/>
  <c r="J204" i="4"/>
  <c r="L204" i="4"/>
  <c r="M204" i="4"/>
  <c r="N204" i="4"/>
  <c r="AG204" i="4" s="1"/>
  <c r="G205" i="4"/>
  <c r="O205" i="4" s="1"/>
  <c r="H205" i="4"/>
  <c r="J205" i="4"/>
  <c r="L205" i="4"/>
  <c r="M205" i="4"/>
  <c r="N205" i="4"/>
  <c r="AG205" i="4" s="1"/>
  <c r="G206" i="4"/>
  <c r="O206" i="4" s="1"/>
  <c r="H206" i="4"/>
  <c r="J206" i="4"/>
  <c r="L206" i="4"/>
  <c r="M206" i="4"/>
  <c r="N206" i="4"/>
  <c r="AG206" i="4" s="1"/>
  <c r="G207" i="4"/>
  <c r="O207" i="4" s="1"/>
  <c r="H207" i="4"/>
  <c r="J207" i="4"/>
  <c r="L207" i="4"/>
  <c r="M207" i="4"/>
  <c r="N207" i="4"/>
  <c r="AG207" i="4" s="1"/>
  <c r="G208" i="4"/>
  <c r="O208" i="4" s="1"/>
  <c r="H208" i="4"/>
  <c r="J208" i="4"/>
  <c r="L208" i="4"/>
  <c r="M208" i="4"/>
  <c r="N208" i="4"/>
  <c r="AG208" i="4" s="1"/>
  <c r="G209" i="4"/>
  <c r="O209" i="4" s="1"/>
  <c r="H209" i="4"/>
  <c r="J209" i="4"/>
  <c r="L209" i="4"/>
  <c r="M209" i="4"/>
  <c r="N209" i="4"/>
  <c r="AG209" i="4" s="1"/>
  <c r="G210" i="4"/>
  <c r="O210" i="4" s="1"/>
  <c r="H210" i="4"/>
  <c r="J210" i="4"/>
  <c r="L210" i="4"/>
  <c r="M210" i="4"/>
  <c r="N210" i="4"/>
  <c r="AG210" i="4" s="1"/>
  <c r="G211" i="4"/>
  <c r="O211" i="4" s="1"/>
  <c r="H211" i="4"/>
  <c r="J211" i="4"/>
  <c r="L211" i="4"/>
  <c r="M211" i="4"/>
  <c r="N211" i="4"/>
  <c r="AG211" i="4" s="1"/>
  <c r="G212" i="4"/>
  <c r="O212" i="4" s="1"/>
  <c r="H212" i="4"/>
  <c r="J212" i="4"/>
  <c r="L212" i="4"/>
  <c r="M212" i="4"/>
  <c r="N212" i="4"/>
  <c r="AG212" i="4" s="1"/>
  <c r="G213" i="4"/>
  <c r="O213" i="4" s="1"/>
  <c r="H213" i="4"/>
  <c r="J213" i="4"/>
  <c r="L213" i="4"/>
  <c r="M213" i="4"/>
  <c r="N213" i="4"/>
  <c r="AG213" i="4" s="1"/>
  <c r="G214" i="4"/>
  <c r="O214" i="4" s="1"/>
  <c r="H214" i="4"/>
  <c r="J214" i="4"/>
  <c r="L214" i="4"/>
  <c r="M214" i="4"/>
  <c r="N214" i="4"/>
  <c r="AG214" i="4" s="1"/>
  <c r="G215" i="4"/>
  <c r="O215" i="4" s="1"/>
  <c r="H215" i="4"/>
  <c r="J215" i="4"/>
  <c r="L215" i="4"/>
  <c r="M215" i="4"/>
  <c r="N215" i="4"/>
  <c r="AG215" i="4" s="1"/>
  <c r="G216" i="4"/>
  <c r="O216" i="4" s="1"/>
  <c r="H216" i="4"/>
  <c r="J216" i="4"/>
  <c r="L216" i="4"/>
  <c r="M216" i="4"/>
  <c r="N216" i="4"/>
  <c r="AG216" i="4" s="1"/>
  <c r="G217" i="4"/>
  <c r="O217" i="4" s="1"/>
  <c r="H217" i="4"/>
  <c r="J217" i="4"/>
  <c r="L217" i="4"/>
  <c r="M217" i="4"/>
  <c r="N217" i="4"/>
  <c r="AG217" i="4" s="1"/>
  <c r="G218" i="4"/>
  <c r="O218" i="4" s="1"/>
  <c r="H218" i="4"/>
  <c r="J218" i="4"/>
  <c r="L218" i="4"/>
  <c r="M218" i="4"/>
  <c r="N218" i="4"/>
  <c r="AG218" i="4" s="1"/>
  <c r="G219" i="4"/>
  <c r="O219" i="4" s="1"/>
  <c r="H219" i="4"/>
  <c r="J219" i="4"/>
  <c r="L219" i="4"/>
  <c r="M219" i="4"/>
  <c r="N219" i="4"/>
  <c r="AG219" i="4" s="1"/>
  <c r="G220" i="4"/>
  <c r="O220" i="4" s="1"/>
  <c r="H220" i="4"/>
  <c r="J220" i="4"/>
  <c r="L220" i="4"/>
  <c r="M220" i="4"/>
  <c r="N220" i="4"/>
  <c r="AG220" i="4" s="1"/>
  <c r="G221" i="4"/>
  <c r="O221" i="4" s="1"/>
  <c r="H221" i="4"/>
  <c r="J221" i="4"/>
  <c r="L221" i="4"/>
  <c r="M221" i="4"/>
  <c r="N221" i="4"/>
  <c r="AG221" i="4" s="1"/>
  <c r="G222" i="4"/>
  <c r="O222" i="4" s="1"/>
  <c r="H222" i="4"/>
  <c r="J222" i="4"/>
  <c r="L222" i="4"/>
  <c r="M222" i="4"/>
  <c r="N222" i="4"/>
  <c r="AG222" i="4" s="1"/>
  <c r="G223" i="4"/>
  <c r="O223" i="4" s="1"/>
  <c r="H223" i="4"/>
  <c r="J223" i="4"/>
  <c r="L223" i="4"/>
  <c r="M223" i="4"/>
  <c r="N223" i="4"/>
  <c r="AG223" i="4" s="1"/>
  <c r="G224" i="4"/>
  <c r="O224" i="4" s="1"/>
  <c r="H224" i="4"/>
  <c r="J224" i="4"/>
  <c r="L224" i="4"/>
  <c r="M224" i="4"/>
  <c r="N224" i="4"/>
  <c r="AG224" i="4" s="1"/>
  <c r="G225" i="4"/>
  <c r="O225" i="4" s="1"/>
  <c r="H225" i="4"/>
  <c r="J225" i="4"/>
  <c r="L225" i="4"/>
  <c r="M225" i="4"/>
  <c r="N225" i="4"/>
  <c r="AG225" i="4" s="1"/>
  <c r="G226" i="4"/>
  <c r="O226" i="4" s="1"/>
  <c r="H226" i="4"/>
  <c r="J226" i="4"/>
  <c r="L226" i="4"/>
  <c r="M226" i="4"/>
  <c r="N226" i="4"/>
  <c r="AG226" i="4" s="1"/>
  <c r="G227" i="4"/>
  <c r="O227" i="4" s="1"/>
  <c r="H227" i="4"/>
  <c r="J227" i="4"/>
  <c r="L227" i="4"/>
  <c r="M227" i="4"/>
  <c r="N227" i="4"/>
  <c r="AG227" i="4" s="1"/>
  <c r="G228" i="4"/>
  <c r="O228" i="4" s="1"/>
  <c r="H228" i="4"/>
  <c r="J228" i="4"/>
  <c r="L228" i="4"/>
  <c r="M228" i="4"/>
  <c r="N228" i="4"/>
  <c r="AG228" i="4" s="1"/>
  <c r="G229" i="4"/>
  <c r="O229" i="4" s="1"/>
  <c r="H229" i="4"/>
  <c r="J229" i="4"/>
  <c r="L229" i="4"/>
  <c r="M229" i="4"/>
  <c r="N229" i="4"/>
  <c r="AG229" i="4" s="1"/>
  <c r="G230" i="4"/>
  <c r="O230" i="4" s="1"/>
  <c r="H230" i="4"/>
  <c r="J230" i="4"/>
  <c r="L230" i="4"/>
  <c r="M230" i="4"/>
  <c r="N230" i="4"/>
  <c r="AG230" i="4" s="1"/>
  <c r="G231" i="4"/>
  <c r="O231" i="4" s="1"/>
  <c r="H231" i="4"/>
  <c r="J231" i="4"/>
  <c r="L231" i="4"/>
  <c r="M231" i="4"/>
  <c r="N231" i="4"/>
  <c r="AG231" i="4" s="1"/>
  <c r="G232" i="4"/>
  <c r="O232" i="4" s="1"/>
  <c r="H232" i="4"/>
  <c r="J232" i="4"/>
  <c r="L232" i="4"/>
  <c r="M232" i="4"/>
  <c r="N232" i="4"/>
  <c r="AG232" i="4" s="1"/>
  <c r="G233" i="4"/>
  <c r="O233" i="4" s="1"/>
  <c r="H233" i="4"/>
  <c r="J233" i="4"/>
  <c r="L233" i="4"/>
  <c r="M233" i="4"/>
  <c r="N233" i="4"/>
  <c r="AG233" i="4" s="1"/>
  <c r="G234" i="4"/>
  <c r="O234" i="4" s="1"/>
  <c r="H234" i="4"/>
  <c r="J234" i="4"/>
  <c r="L234" i="4"/>
  <c r="M234" i="4"/>
  <c r="N234" i="4"/>
  <c r="AG234" i="4" s="1"/>
  <c r="G235" i="4"/>
  <c r="O235" i="4" s="1"/>
  <c r="H235" i="4"/>
  <c r="J235" i="4"/>
  <c r="L235" i="4"/>
  <c r="M235" i="4"/>
  <c r="N235" i="4"/>
  <c r="AG235" i="4" s="1"/>
  <c r="G236" i="4"/>
  <c r="O236" i="4" s="1"/>
  <c r="H236" i="4"/>
  <c r="J236" i="4"/>
  <c r="L236" i="4"/>
  <c r="M236" i="4"/>
  <c r="N236" i="4"/>
  <c r="AG236" i="4" s="1"/>
  <c r="G237" i="4"/>
  <c r="O237" i="4" s="1"/>
  <c r="H237" i="4"/>
  <c r="J237" i="4"/>
  <c r="L237" i="4"/>
  <c r="M237" i="4"/>
  <c r="N237" i="4"/>
  <c r="AG237" i="4" s="1"/>
  <c r="G238" i="4"/>
  <c r="O238" i="4" s="1"/>
  <c r="H238" i="4"/>
  <c r="J238" i="4"/>
  <c r="L238" i="4"/>
  <c r="M238" i="4"/>
  <c r="N238" i="4"/>
  <c r="AG238" i="4" s="1"/>
  <c r="G239" i="4"/>
  <c r="O239" i="4" s="1"/>
  <c r="H239" i="4"/>
  <c r="J239" i="4"/>
  <c r="L239" i="4"/>
  <c r="M239" i="4"/>
  <c r="N239" i="4"/>
  <c r="AG239" i="4" s="1"/>
  <c r="G240" i="4"/>
  <c r="O240" i="4" s="1"/>
  <c r="H240" i="4"/>
  <c r="J240" i="4"/>
  <c r="L240" i="4"/>
  <c r="M240" i="4"/>
  <c r="N240" i="4"/>
  <c r="AG240" i="4" s="1"/>
  <c r="G241" i="4"/>
  <c r="O241" i="4" s="1"/>
  <c r="H241" i="4"/>
  <c r="J241" i="4"/>
  <c r="L241" i="4"/>
  <c r="M241" i="4"/>
  <c r="N241" i="4"/>
  <c r="AG241" i="4" s="1"/>
  <c r="G242" i="4"/>
  <c r="O242" i="4" s="1"/>
  <c r="H242" i="4"/>
  <c r="J242" i="4"/>
  <c r="L242" i="4"/>
  <c r="M242" i="4"/>
  <c r="N242" i="4"/>
  <c r="AG242" i="4" s="1"/>
  <c r="G243" i="4"/>
  <c r="O243" i="4" s="1"/>
  <c r="H243" i="4"/>
  <c r="J243" i="4"/>
  <c r="L243" i="4"/>
  <c r="M243" i="4"/>
  <c r="N243" i="4"/>
  <c r="AG243" i="4" s="1"/>
  <c r="G244" i="4"/>
  <c r="O244" i="4" s="1"/>
  <c r="H244" i="4"/>
  <c r="J244" i="4"/>
  <c r="L244" i="4"/>
  <c r="M244" i="4"/>
  <c r="N244" i="4"/>
  <c r="AG244" i="4" s="1"/>
  <c r="G245" i="4"/>
  <c r="O245" i="4" s="1"/>
  <c r="H245" i="4"/>
  <c r="J245" i="4"/>
  <c r="L245" i="4"/>
  <c r="M245" i="4"/>
  <c r="N245" i="4"/>
  <c r="AG245" i="4" s="1"/>
  <c r="G246" i="4"/>
  <c r="O246" i="4" s="1"/>
  <c r="H246" i="4"/>
  <c r="J246" i="4"/>
  <c r="L246" i="4"/>
  <c r="M246" i="4"/>
  <c r="N246" i="4"/>
  <c r="AG246" i="4" s="1"/>
  <c r="G247" i="4"/>
  <c r="O247" i="4" s="1"/>
  <c r="H247" i="4"/>
  <c r="J247" i="4"/>
  <c r="L247" i="4"/>
  <c r="M247" i="4"/>
  <c r="N247" i="4"/>
  <c r="AG247" i="4" s="1"/>
  <c r="G248" i="4"/>
  <c r="O248" i="4" s="1"/>
  <c r="H248" i="4"/>
  <c r="J248" i="4"/>
  <c r="L248" i="4"/>
  <c r="M248" i="4"/>
  <c r="N248" i="4"/>
  <c r="AG248" i="4" s="1"/>
  <c r="G249" i="4"/>
  <c r="O249" i="4" s="1"/>
  <c r="H249" i="4"/>
  <c r="J249" i="4"/>
  <c r="L249" i="4"/>
  <c r="M249" i="4"/>
  <c r="N249" i="4"/>
  <c r="AG249" i="4" s="1"/>
  <c r="G250" i="4"/>
  <c r="O250" i="4" s="1"/>
  <c r="H250" i="4"/>
  <c r="J250" i="4"/>
  <c r="L250" i="4"/>
  <c r="M250" i="4"/>
  <c r="N250" i="4"/>
  <c r="AG250" i="4" s="1"/>
  <c r="G251" i="4"/>
  <c r="O251" i="4" s="1"/>
  <c r="H251" i="4"/>
  <c r="J251" i="4"/>
  <c r="L251" i="4"/>
  <c r="M251" i="4"/>
  <c r="N251" i="4"/>
  <c r="AG251" i="4" s="1"/>
  <c r="G252" i="4"/>
  <c r="O252" i="4" s="1"/>
  <c r="H252" i="4"/>
  <c r="J252" i="4"/>
  <c r="L252" i="4"/>
  <c r="M252" i="4"/>
  <c r="N252" i="4"/>
  <c r="AG252" i="4" s="1"/>
  <c r="G253" i="4"/>
  <c r="O253" i="4" s="1"/>
  <c r="H253" i="4"/>
  <c r="J253" i="4"/>
  <c r="L253" i="4"/>
  <c r="M253" i="4"/>
  <c r="N253" i="4"/>
  <c r="AG253" i="4" s="1"/>
  <c r="G254" i="4"/>
  <c r="O254" i="4" s="1"/>
  <c r="H254" i="4"/>
  <c r="J254" i="4"/>
  <c r="L254" i="4"/>
  <c r="M254" i="4"/>
  <c r="N254" i="4"/>
  <c r="AG254" i="4" s="1"/>
  <c r="G255" i="4"/>
  <c r="O255" i="4" s="1"/>
  <c r="H255" i="4"/>
  <c r="J255" i="4"/>
  <c r="L255" i="4"/>
  <c r="M255" i="4"/>
  <c r="N255" i="4"/>
  <c r="AG255" i="4" s="1"/>
  <c r="G256" i="4"/>
  <c r="O256" i="4" s="1"/>
  <c r="H256" i="4"/>
  <c r="J256" i="4"/>
  <c r="L256" i="4"/>
  <c r="M256" i="4"/>
  <c r="N256" i="4"/>
  <c r="AG256" i="4" s="1"/>
  <c r="G257" i="4"/>
  <c r="O257" i="4" s="1"/>
  <c r="H257" i="4"/>
  <c r="J257" i="4"/>
  <c r="L257" i="4"/>
  <c r="M257" i="4"/>
  <c r="N257" i="4"/>
  <c r="AG257" i="4" s="1"/>
  <c r="G258" i="4"/>
  <c r="O258" i="4" s="1"/>
  <c r="H258" i="4"/>
  <c r="J258" i="4"/>
  <c r="L258" i="4"/>
  <c r="M258" i="4"/>
  <c r="N258" i="4"/>
  <c r="AG258" i="4" s="1"/>
  <c r="G259" i="4"/>
  <c r="O259" i="4" s="1"/>
  <c r="H259" i="4"/>
  <c r="J259" i="4"/>
  <c r="L259" i="4"/>
  <c r="M259" i="4"/>
  <c r="N259" i="4"/>
  <c r="AG259" i="4" s="1"/>
  <c r="G260" i="4"/>
  <c r="O260" i="4" s="1"/>
  <c r="H260" i="4"/>
  <c r="J260" i="4"/>
  <c r="L260" i="4"/>
  <c r="M260" i="4"/>
  <c r="N260" i="4"/>
  <c r="AG260" i="4" s="1"/>
  <c r="G261" i="4"/>
  <c r="O261" i="4" s="1"/>
  <c r="H261" i="4"/>
  <c r="J261" i="4"/>
  <c r="L261" i="4"/>
  <c r="M261" i="4"/>
  <c r="N261" i="4"/>
  <c r="AG261" i="4" s="1"/>
  <c r="G262" i="4"/>
  <c r="O262" i="4" s="1"/>
  <c r="H262" i="4"/>
  <c r="J262" i="4"/>
  <c r="L262" i="4"/>
  <c r="M262" i="4"/>
  <c r="N262" i="4"/>
  <c r="AG262" i="4" s="1"/>
  <c r="G263" i="4"/>
  <c r="O263" i="4" s="1"/>
  <c r="H263" i="4"/>
  <c r="J263" i="4"/>
  <c r="L263" i="4"/>
  <c r="M263" i="4"/>
  <c r="N263" i="4"/>
  <c r="AG263" i="4" s="1"/>
  <c r="G264" i="4"/>
  <c r="O264" i="4" s="1"/>
  <c r="H264" i="4"/>
  <c r="J264" i="4"/>
  <c r="L264" i="4"/>
  <c r="M264" i="4"/>
  <c r="N264" i="4"/>
  <c r="AG264" i="4" s="1"/>
  <c r="G265" i="4"/>
  <c r="O265" i="4" s="1"/>
  <c r="H265" i="4"/>
  <c r="J265" i="4"/>
  <c r="L265" i="4"/>
  <c r="M265" i="4"/>
  <c r="N265" i="4"/>
  <c r="AG265" i="4" s="1"/>
  <c r="G266" i="4"/>
  <c r="O266" i="4" s="1"/>
  <c r="H266" i="4"/>
  <c r="J266" i="4"/>
  <c r="L266" i="4"/>
  <c r="M266" i="4"/>
  <c r="N266" i="4"/>
  <c r="AG266" i="4" s="1"/>
  <c r="G267" i="4"/>
  <c r="O267" i="4" s="1"/>
  <c r="H267" i="4"/>
  <c r="J267" i="4"/>
  <c r="L267" i="4"/>
  <c r="M267" i="4"/>
  <c r="N267" i="4"/>
  <c r="AG267" i="4" s="1"/>
  <c r="G268" i="4"/>
  <c r="O268" i="4" s="1"/>
  <c r="H268" i="4"/>
  <c r="J268" i="4"/>
  <c r="L268" i="4"/>
  <c r="M268" i="4"/>
  <c r="N268" i="4"/>
  <c r="AG268" i="4" s="1"/>
  <c r="G269" i="4"/>
  <c r="O269" i="4" s="1"/>
  <c r="H269" i="4"/>
  <c r="J269" i="4"/>
  <c r="L269" i="4"/>
  <c r="M269" i="4"/>
  <c r="N269" i="4"/>
  <c r="AG269" i="4" s="1"/>
  <c r="G270" i="4"/>
  <c r="O270" i="4" s="1"/>
  <c r="H270" i="4"/>
  <c r="J270" i="4"/>
  <c r="L270" i="4"/>
  <c r="M270" i="4"/>
  <c r="N270" i="4"/>
  <c r="AG270" i="4" s="1"/>
  <c r="G271" i="4"/>
  <c r="O271" i="4" s="1"/>
  <c r="H271" i="4"/>
  <c r="J271" i="4"/>
  <c r="L271" i="4"/>
  <c r="M271" i="4"/>
  <c r="N271" i="4"/>
  <c r="AG271" i="4" s="1"/>
  <c r="G272" i="4"/>
  <c r="O272" i="4" s="1"/>
  <c r="H272" i="4"/>
  <c r="J272" i="4"/>
  <c r="L272" i="4"/>
  <c r="M272" i="4"/>
  <c r="N272" i="4"/>
  <c r="AG272" i="4" s="1"/>
  <c r="G273" i="4"/>
  <c r="O273" i="4" s="1"/>
  <c r="H273" i="4"/>
  <c r="J273" i="4"/>
  <c r="L273" i="4"/>
  <c r="M273" i="4"/>
  <c r="N273" i="4"/>
  <c r="AG273" i="4" s="1"/>
  <c r="G274" i="4"/>
  <c r="O274" i="4" s="1"/>
  <c r="H274" i="4"/>
  <c r="J274" i="4"/>
  <c r="L274" i="4"/>
  <c r="M274" i="4"/>
  <c r="N274" i="4"/>
  <c r="AG274" i="4" s="1"/>
  <c r="G275" i="4"/>
  <c r="O275" i="4" s="1"/>
  <c r="H275" i="4"/>
  <c r="J275" i="4"/>
  <c r="L275" i="4"/>
  <c r="M275" i="4"/>
  <c r="N275" i="4"/>
  <c r="AG275" i="4" s="1"/>
  <c r="G276" i="4"/>
  <c r="O276" i="4" s="1"/>
  <c r="H276" i="4"/>
  <c r="J276" i="4"/>
  <c r="L276" i="4"/>
  <c r="M276" i="4"/>
  <c r="N276" i="4"/>
  <c r="AG276" i="4" s="1"/>
  <c r="G277" i="4"/>
  <c r="O277" i="4" s="1"/>
  <c r="H277" i="4"/>
  <c r="J277" i="4"/>
  <c r="L277" i="4"/>
  <c r="M277" i="4"/>
  <c r="N277" i="4"/>
  <c r="AG277" i="4" s="1"/>
  <c r="G278" i="4"/>
  <c r="O278" i="4" s="1"/>
  <c r="H278" i="4"/>
  <c r="J278" i="4"/>
  <c r="L278" i="4"/>
  <c r="M278" i="4"/>
  <c r="N278" i="4"/>
  <c r="AG278" i="4" s="1"/>
  <c r="G279" i="4"/>
  <c r="O279" i="4" s="1"/>
  <c r="H279" i="4"/>
  <c r="J279" i="4"/>
  <c r="L279" i="4"/>
  <c r="M279" i="4"/>
  <c r="N279" i="4"/>
  <c r="AG279" i="4" s="1"/>
  <c r="G280" i="4"/>
  <c r="O280" i="4" s="1"/>
  <c r="H280" i="4"/>
  <c r="J280" i="4"/>
  <c r="L280" i="4"/>
  <c r="M280" i="4"/>
  <c r="N280" i="4"/>
  <c r="AG280" i="4" s="1"/>
  <c r="G281" i="4"/>
  <c r="O281" i="4" s="1"/>
  <c r="H281" i="4"/>
  <c r="J281" i="4"/>
  <c r="L281" i="4"/>
  <c r="M281" i="4"/>
  <c r="N281" i="4"/>
  <c r="AG281" i="4" s="1"/>
  <c r="G282" i="4"/>
  <c r="O282" i="4" s="1"/>
  <c r="H282" i="4"/>
  <c r="J282" i="4"/>
  <c r="L282" i="4"/>
  <c r="M282" i="4"/>
  <c r="N282" i="4"/>
  <c r="AG282" i="4" s="1"/>
  <c r="G283" i="4"/>
  <c r="O283" i="4" s="1"/>
  <c r="H283" i="4"/>
  <c r="J283" i="4"/>
  <c r="L283" i="4"/>
  <c r="M283" i="4"/>
  <c r="N283" i="4"/>
  <c r="AG283" i="4" s="1"/>
  <c r="G284" i="4"/>
  <c r="O284" i="4" s="1"/>
  <c r="H284" i="4"/>
  <c r="J284" i="4"/>
  <c r="L284" i="4"/>
  <c r="M284" i="4"/>
  <c r="N284" i="4"/>
  <c r="AG284" i="4" s="1"/>
  <c r="G285" i="4"/>
  <c r="O285" i="4" s="1"/>
  <c r="H285" i="4"/>
  <c r="J285" i="4"/>
  <c r="L285" i="4"/>
  <c r="M285" i="4"/>
  <c r="N285" i="4"/>
  <c r="AG285" i="4" s="1"/>
  <c r="G286" i="4"/>
  <c r="O286" i="4" s="1"/>
  <c r="H286" i="4"/>
  <c r="J286" i="4"/>
  <c r="L286" i="4"/>
  <c r="M286" i="4"/>
  <c r="N286" i="4"/>
  <c r="AG286" i="4" s="1"/>
  <c r="G287" i="4"/>
  <c r="O287" i="4" s="1"/>
  <c r="H287" i="4"/>
  <c r="J287" i="4"/>
  <c r="L287" i="4"/>
  <c r="M287" i="4"/>
  <c r="N287" i="4"/>
  <c r="AG287" i="4" s="1"/>
  <c r="G288" i="4"/>
  <c r="O288" i="4" s="1"/>
  <c r="H288" i="4"/>
  <c r="J288" i="4"/>
  <c r="L288" i="4"/>
  <c r="M288" i="4"/>
  <c r="N288" i="4"/>
  <c r="AG288" i="4" s="1"/>
  <c r="G289" i="4"/>
  <c r="O289" i="4" s="1"/>
  <c r="H289" i="4"/>
  <c r="J289" i="4"/>
  <c r="L289" i="4"/>
  <c r="M289" i="4"/>
  <c r="N289" i="4"/>
  <c r="AG289" i="4" s="1"/>
  <c r="G290" i="4"/>
  <c r="O290" i="4" s="1"/>
  <c r="H290" i="4"/>
  <c r="J290" i="4"/>
  <c r="L290" i="4"/>
  <c r="M290" i="4"/>
  <c r="N290" i="4"/>
  <c r="AG290" i="4" s="1"/>
  <c r="G291" i="4"/>
  <c r="O291" i="4" s="1"/>
  <c r="H291" i="4"/>
  <c r="J291" i="4"/>
  <c r="L291" i="4"/>
  <c r="M291" i="4"/>
  <c r="N291" i="4"/>
  <c r="AG291" i="4" s="1"/>
  <c r="G292" i="4"/>
  <c r="O292" i="4" s="1"/>
  <c r="H292" i="4"/>
  <c r="J292" i="4"/>
  <c r="L292" i="4"/>
  <c r="M292" i="4"/>
  <c r="N292" i="4"/>
  <c r="AG292" i="4" s="1"/>
  <c r="G293" i="4"/>
  <c r="O293" i="4" s="1"/>
  <c r="H293" i="4"/>
  <c r="J293" i="4"/>
  <c r="L293" i="4"/>
  <c r="M293" i="4"/>
  <c r="N293" i="4"/>
  <c r="AG293" i="4" s="1"/>
  <c r="G294" i="4"/>
  <c r="O294" i="4" s="1"/>
  <c r="H294" i="4"/>
  <c r="J294" i="4"/>
  <c r="L294" i="4"/>
  <c r="M294" i="4"/>
  <c r="N294" i="4"/>
  <c r="AG294" i="4" s="1"/>
  <c r="G295" i="4"/>
  <c r="O295" i="4" s="1"/>
  <c r="H295" i="4"/>
  <c r="J295" i="4"/>
  <c r="L295" i="4"/>
  <c r="M295" i="4"/>
  <c r="N295" i="4"/>
  <c r="AG295" i="4" s="1"/>
  <c r="G296" i="4"/>
  <c r="O296" i="4" s="1"/>
  <c r="H296" i="4"/>
  <c r="J296" i="4"/>
  <c r="L296" i="4"/>
  <c r="M296" i="4"/>
  <c r="N296" i="4"/>
  <c r="AG296" i="4" s="1"/>
  <c r="G297" i="4"/>
  <c r="O297" i="4" s="1"/>
  <c r="H297" i="4"/>
  <c r="J297" i="4"/>
  <c r="L297" i="4"/>
  <c r="M297" i="4"/>
  <c r="N297" i="4"/>
  <c r="AG297" i="4" s="1"/>
  <c r="G298" i="4"/>
  <c r="O298" i="4" s="1"/>
  <c r="H298" i="4"/>
  <c r="J298" i="4"/>
  <c r="L298" i="4"/>
  <c r="M298" i="4"/>
  <c r="N298" i="4"/>
  <c r="AG298" i="4" s="1"/>
  <c r="G299" i="4"/>
  <c r="O299" i="4" s="1"/>
  <c r="H299" i="4"/>
  <c r="J299" i="4"/>
  <c r="L299" i="4"/>
  <c r="M299" i="4"/>
  <c r="N299" i="4"/>
  <c r="AG299" i="4" s="1"/>
  <c r="G300" i="4"/>
  <c r="O300" i="4" s="1"/>
  <c r="H300" i="4"/>
  <c r="J300" i="4"/>
  <c r="L300" i="4"/>
  <c r="M300" i="4"/>
  <c r="N300" i="4"/>
  <c r="AG300" i="4" s="1"/>
  <c r="G301" i="4"/>
  <c r="O301" i="4" s="1"/>
  <c r="H301" i="4"/>
  <c r="J301" i="4"/>
  <c r="L301" i="4"/>
  <c r="M301" i="4"/>
  <c r="N301" i="4"/>
  <c r="AG301" i="4" s="1"/>
  <c r="G302" i="4"/>
  <c r="O302" i="4" s="1"/>
  <c r="H302" i="4"/>
  <c r="J302" i="4"/>
  <c r="L302" i="4"/>
  <c r="M302" i="4"/>
  <c r="N302" i="4"/>
  <c r="AG302" i="4" s="1"/>
  <c r="G303" i="4"/>
  <c r="O303" i="4" s="1"/>
  <c r="H303" i="4"/>
  <c r="J303" i="4"/>
  <c r="L303" i="4"/>
  <c r="M303" i="4"/>
  <c r="N303" i="4"/>
  <c r="AG303" i="4" s="1"/>
  <c r="G304" i="4"/>
  <c r="O304" i="4" s="1"/>
  <c r="H304" i="4"/>
  <c r="J304" i="4"/>
  <c r="L304" i="4"/>
  <c r="M304" i="4"/>
  <c r="N304" i="4"/>
  <c r="AG304" i="4" s="1"/>
  <c r="G305" i="4"/>
  <c r="O305" i="4" s="1"/>
  <c r="H305" i="4"/>
  <c r="J305" i="4"/>
  <c r="L305" i="4"/>
  <c r="M305" i="4"/>
  <c r="N305" i="4"/>
  <c r="AG305" i="4" s="1"/>
  <c r="G306" i="4"/>
  <c r="O306" i="4" s="1"/>
  <c r="H306" i="4"/>
  <c r="J306" i="4"/>
  <c r="L306" i="4"/>
  <c r="M306" i="4"/>
  <c r="N306" i="4"/>
  <c r="AG306" i="4" s="1"/>
  <c r="G307" i="4"/>
  <c r="O307" i="4" s="1"/>
  <c r="H307" i="4"/>
  <c r="J307" i="4"/>
  <c r="L307" i="4"/>
  <c r="M307" i="4"/>
  <c r="N307" i="4"/>
  <c r="AG307" i="4" s="1"/>
  <c r="G308" i="4"/>
  <c r="O308" i="4" s="1"/>
  <c r="H308" i="4"/>
  <c r="J308" i="4"/>
  <c r="L308" i="4"/>
  <c r="M308" i="4"/>
  <c r="N308" i="4"/>
  <c r="AG308" i="4" s="1"/>
  <c r="G309" i="4"/>
  <c r="O309" i="4" s="1"/>
  <c r="H309" i="4"/>
  <c r="J309" i="4"/>
  <c r="L309" i="4"/>
  <c r="M309" i="4"/>
  <c r="N309" i="4"/>
  <c r="AG309" i="4" s="1"/>
  <c r="G310" i="4"/>
  <c r="O310" i="4" s="1"/>
  <c r="H310" i="4"/>
  <c r="J310" i="4"/>
  <c r="L310" i="4"/>
  <c r="M310" i="4"/>
  <c r="N310" i="4"/>
  <c r="AG310" i="4" s="1"/>
  <c r="G311" i="4"/>
  <c r="O311" i="4" s="1"/>
  <c r="H311" i="4"/>
  <c r="J311" i="4"/>
  <c r="L311" i="4"/>
  <c r="M311" i="4"/>
  <c r="N311" i="4"/>
  <c r="AG311" i="4" s="1"/>
  <c r="G312" i="4"/>
  <c r="O312" i="4" s="1"/>
  <c r="H312" i="4"/>
  <c r="J312" i="4"/>
  <c r="L312" i="4"/>
  <c r="M312" i="4"/>
  <c r="N312" i="4"/>
  <c r="AG312" i="4" s="1"/>
  <c r="G313" i="4"/>
  <c r="O313" i="4" s="1"/>
  <c r="H313" i="4"/>
  <c r="J313" i="4"/>
  <c r="L313" i="4"/>
  <c r="M313" i="4"/>
  <c r="N313" i="4"/>
  <c r="AG313" i="4" s="1"/>
  <c r="G314" i="4"/>
  <c r="O314" i="4" s="1"/>
  <c r="H314" i="4"/>
  <c r="J314" i="4"/>
  <c r="L314" i="4"/>
  <c r="M314" i="4"/>
  <c r="N314" i="4"/>
  <c r="AG314" i="4" s="1"/>
  <c r="AC312" i="4"/>
  <c r="AC313" i="4"/>
  <c r="AC314" i="4"/>
  <c r="AF312" i="4"/>
  <c r="AF313" i="4"/>
  <c r="AF314" i="4"/>
  <c r="AC292" i="4"/>
  <c r="AC293" i="4"/>
  <c r="AC294" i="4"/>
  <c r="AC295" i="4"/>
  <c r="AC296" i="4"/>
  <c r="AC297" i="4"/>
  <c r="AC298" i="4"/>
  <c r="AC299" i="4"/>
  <c r="AC300" i="4"/>
  <c r="AC301" i="4"/>
  <c r="AC302" i="4"/>
  <c r="AC303" i="4"/>
  <c r="AC304" i="4"/>
  <c r="AC305" i="4"/>
  <c r="AC306" i="4"/>
  <c r="AC307" i="4"/>
  <c r="AC308" i="4"/>
  <c r="AC309" i="4"/>
  <c r="AC310" i="4"/>
  <c r="AC311" i="4"/>
  <c r="AF292" i="4"/>
  <c r="AF293" i="4"/>
  <c r="AF294" i="4"/>
  <c r="AF295" i="4"/>
  <c r="AF296" i="4"/>
  <c r="AF297" i="4"/>
  <c r="AF298" i="4"/>
  <c r="AF299" i="4"/>
  <c r="AF300" i="4"/>
  <c r="AF301" i="4"/>
  <c r="AF302" i="4"/>
  <c r="AF303" i="4"/>
  <c r="AF304" i="4"/>
  <c r="AF305" i="4"/>
  <c r="AF306" i="4"/>
  <c r="AF307" i="4"/>
  <c r="AF308" i="4"/>
  <c r="AF309" i="4"/>
  <c r="AF310" i="4"/>
  <c r="AF311" i="4"/>
  <c r="AC274" i="4"/>
  <c r="AC275" i="4"/>
  <c r="AC276" i="4"/>
  <c r="AC277" i="4"/>
  <c r="AC278" i="4"/>
  <c r="AC279" i="4"/>
  <c r="AC280" i="4"/>
  <c r="AC281" i="4"/>
  <c r="AC282" i="4"/>
  <c r="AC283" i="4"/>
  <c r="AC284" i="4"/>
  <c r="AC285" i="4"/>
  <c r="AC286" i="4"/>
  <c r="AC287" i="4"/>
  <c r="AC288" i="4"/>
  <c r="AC289" i="4"/>
  <c r="AC290" i="4"/>
  <c r="AC291" i="4"/>
  <c r="AF274" i="4"/>
  <c r="AF275" i="4"/>
  <c r="AF276" i="4"/>
  <c r="AF277" i="4"/>
  <c r="AF278" i="4"/>
  <c r="AF279" i="4"/>
  <c r="AF280" i="4"/>
  <c r="AF281" i="4"/>
  <c r="AF282" i="4"/>
  <c r="AF283" i="4"/>
  <c r="AF284" i="4"/>
  <c r="AF285" i="4"/>
  <c r="AF286" i="4"/>
  <c r="AF287" i="4"/>
  <c r="AF288" i="4"/>
  <c r="AF289" i="4"/>
  <c r="AF290" i="4"/>
  <c r="AF291" i="4"/>
  <c r="AC256" i="4"/>
  <c r="AC257" i="4"/>
  <c r="AC258" i="4"/>
  <c r="AC259" i="4"/>
  <c r="AC260" i="4"/>
  <c r="AC261" i="4"/>
  <c r="AC262" i="4"/>
  <c r="AC263" i="4"/>
  <c r="AC264" i="4"/>
  <c r="AC265" i="4"/>
  <c r="AC266" i="4"/>
  <c r="AC267" i="4"/>
  <c r="AC268" i="4"/>
  <c r="AC269" i="4"/>
  <c r="AF256" i="4"/>
  <c r="AF257" i="4"/>
  <c r="AF258" i="4"/>
  <c r="AF259" i="4"/>
  <c r="AF260" i="4"/>
  <c r="AF261" i="4"/>
  <c r="AF262" i="4"/>
  <c r="AF263" i="4"/>
  <c r="AF264" i="4"/>
  <c r="AF265" i="4"/>
  <c r="AF266" i="4"/>
  <c r="AF267" i="4"/>
  <c r="AF268" i="4"/>
  <c r="AF269" i="4"/>
  <c r="AC225" i="4"/>
  <c r="AC226" i="4"/>
  <c r="AC227" i="4"/>
  <c r="AC228" i="4"/>
  <c r="AC229" i="4"/>
  <c r="AC230" i="4"/>
  <c r="AC231" i="4"/>
  <c r="AC232" i="4"/>
  <c r="AC233" i="4"/>
  <c r="AC234" i="4"/>
  <c r="AC235" i="4"/>
  <c r="AC236" i="4"/>
  <c r="AC237" i="4"/>
  <c r="AC238" i="4"/>
  <c r="AC239" i="4"/>
  <c r="AC240" i="4"/>
  <c r="AC241" i="4"/>
  <c r="AC242" i="4"/>
  <c r="AC243" i="4"/>
  <c r="AC244" i="4"/>
  <c r="AC245" i="4"/>
  <c r="AC246" i="4"/>
  <c r="AC247" i="4"/>
  <c r="AC248" i="4"/>
  <c r="AC249" i="4"/>
  <c r="AC250" i="4"/>
  <c r="AC251"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I58" i="1"/>
  <c r="I58" i="4" s="1"/>
  <c r="I59" i="1"/>
  <c r="I59" i="4" s="1"/>
  <c r="I60" i="1"/>
  <c r="I60" i="4" s="1"/>
  <c r="I61" i="1"/>
  <c r="I61" i="4" s="1"/>
  <c r="I62" i="1"/>
  <c r="I62" i="4" s="1"/>
  <c r="I63" i="1"/>
  <c r="I63" i="4" s="1"/>
  <c r="I64" i="1"/>
  <c r="I64" i="4" s="1"/>
  <c r="I65" i="1"/>
  <c r="I65" i="4" s="1"/>
  <c r="I66" i="1"/>
  <c r="I66" i="4" s="1"/>
  <c r="I67" i="1"/>
  <c r="I67" i="4" s="1"/>
  <c r="I68" i="1"/>
  <c r="I68" i="4" s="1"/>
  <c r="I69" i="1"/>
  <c r="I69" i="4" s="1"/>
  <c r="I70" i="1"/>
  <c r="I70" i="4" s="1"/>
  <c r="I71" i="1"/>
  <c r="I71" i="4" s="1"/>
  <c r="I72" i="1"/>
  <c r="I72" i="4" s="1"/>
  <c r="I73" i="1"/>
  <c r="I73" i="4" s="1"/>
  <c r="I74" i="1"/>
  <c r="I74" i="4" s="1"/>
  <c r="I75" i="1"/>
  <c r="I75" i="4" s="1"/>
  <c r="I76" i="1"/>
  <c r="I76" i="4" s="1"/>
  <c r="I77" i="1"/>
  <c r="I77" i="4" s="1"/>
  <c r="I78" i="1"/>
  <c r="I78" i="4" s="1"/>
  <c r="I79" i="1"/>
  <c r="I79" i="4" s="1"/>
  <c r="I80" i="1"/>
  <c r="I80" i="4" s="1"/>
  <c r="I81" i="1"/>
  <c r="I81" i="4" s="1"/>
  <c r="I82" i="1"/>
  <c r="I82" i="4" s="1"/>
  <c r="I83" i="1"/>
  <c r="I83" i="4" s="1"/>
  <c r="I84" i="1"/>
  <c r="I84" i="4" s="1"/>
  <c r="I85" i="1"/>
  <c r="I85" i="4" s="1"/>
  <c r="I86" i="1"/>
  <c r="I86" i="4" s="1"/>
  <c r="I87" i="1"/>
  <c r="I87" i="4" s="1"/>
  <c r="I88" i="1"/>
  <c r="I88" i="4" s="1"/>
  <c r="I89" i="1"/>
  <c r="I89" i="4" s="1"/>
  <c r="I90" i="1"/>
  <c r="I90" i="4" s="1"/>
  <c r="I91" i="1"/>
  <c r="I91" i="4" s="1"/>
  <c r="I92" i="1"/>
  <c r="I92" i="4" s="1"/>
  <c r="I93" i="1"/>
  <c r="I93" i="4" s="1"/>
  <c r="I94" i="1"/>
  <c r="I94" i="4" s="1"/>
  <c r="I95" i="1"/>
  <c r="I95" i="4" s="1"/>
  <c r="I96" i="1"/>
  <c r="I96" i="4" s="1"/>
  <c r="I97" i="1"/>
  <c r="I97" i="4" s="1"/>
  <c r="I98" i="1"/>
  <c r="I98" i="4" s="1"/>
  <c r="I99" i="1"/>
  <c r="I99" i="4" s="1"/>
  <c r="I100" i="1"/>
  <c r="I100" i="4" s="1"/>
  <c r="I101" i="1"/>
  <c r="I101" i="4" s="1"/>
  <c r="I102" i="1"/>
  <c r="I102" i="4" s="1"/>
  <c r="I103" i="1"/>
  <c r="I103" i="4" s="1"/>
  <c r="I104" i="1"/>
  <c r="I104" i="4" s="1"/>
  <c r="I105" i="1"/>
  <c r="I105" i="4" s="1"/>
  <c r="I106" i="1"/>
  <c r="I106" i="4" s="1"/>
  <c r="I107" i="1"/>
  <c r="I107" i="4" s="1"/>
  <c r="I108" i="1"/>
  <c r="I108" i="4" s="1"/>
  <c r="I109" i="1"/>
  <c r="I109" i="4" s="1"/>
  <c r="I110" i="1"/>
  <c r="I110" i="4" s="1"/>
  <c r="I111" i="1"/>
  <c r="I111" i="4" s="1"/>
  <c r="I112" i="1"/>
  <c r="I112" i="4" s="1"/>
  <c r="I113" i="1"/>
  <c r="I113" i="4" s="1"/>
  <c r="I114" i="1"/>
  <c r="I114" i="4" s="1"/>
  <c r="I115" i="1"/>
  <c r="I115" i="4" s="1"/>
  <c r="I116" i="1"/>
  <c r="I116" i="4" s="1"/>
  <c r="I117" i="1"/>
  <c r="I117" i="4" s="1"/>
  <c r="I118" i="1"/>
  <c r="I118" i="4" s="1"/>
  <c r="I119" i="1"/>
  <c r="I119" i="4" s="1"/>
  <c r="I120" i="1"/>
  <c r="I120" i="4" s="1"/>
  <c r="I121" i="1"/>
  <c r="I121" i="4" s="1"/>
  <c r="I122" i="1"/>
  <c r="I122" i="4" s="1"/>
  <c r="I123" i="1"/>
  <c r="I123" i="4" s="1"/>
  <c r="I124" i="1"/>
  <c r="I124" i="4" s="1"/>
  <c r="I125" i="1"/>
  <c r="I125" i="4" s="1"/>
  <c r="I126" i="1"/>
  <c r="I126" i="4" s="1"/>
  <c r="I127" i="1"/>
  <c r="I127" i="4" s="1"/>
  <c r="I128" i="1"/>
  <c r="I128" i="4" s="1"/>
  <c r="I129" i="1"/>
  <c r="I129" i="4" s="1"/>
  <c r="I130" i="1"/>
  <c r="I130" i="4" s="1"/>
  <c r="I131" i="1"/>
  <c r="I131" i="4" s="1"/>
  <c r="I132" i="1"/>
  <c r="I132" i="4" s="1"/>
  <c r="I133" i="1"/>
  <c r="I133" i="4" s="1"/>
  <c r="I134" i="1"/>
  <c r="I134" i="4" s="1"/>
  <c r="I135" i="1"/>
  <c r="I135" i="4" s="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I330" i="1"/>
  <c r="I330" i="4" s="1"/>
  <c r="O330" i="1"/>
  <c r="O331" i="1"/>
  <c r="I331" i="1"/>
  <c r="I331" i="4" s="1"/>
  <c r="P63" i="1" l="1"/>
  <c r="Q63" i="1"/>
  <c r="AH63" i="4"/>
  <c r="P134" i="1"/>
  <c r="Q134" i="1"/>
  <c r="P126" i="1"/>
  <c r="Q126" i="1"/>
  <c r="P118" i="1"/>
  <c r="Q118" i="1"/>
  <c r="P110" i="1"/>
  <c r="Q110" i="1"/>
  <c r="P102" i="1"/>
  <c r="Q102" i="1"/>
  <c r="P94" i="1"/>
  <c r="Q94" i="1"/>
  <c r="P86" i="1"/>
  <c r="Q86" i="1"/>
  <c r="P78" i="1"/>
  <c r="Q78" i="1"/>
  <c r="P70" i="1"/>
  <c r="Q70" i="1"/>
  <c r="P62" i="1"/>
  <c r="Q62" i="1"/>
  <c r="AH62" i="4"/>
  <c r="P120" i="1"/>
  <c r="Q120" i="1"/>
  <c r="P112" i="1"/>
  <c r="Q112" i="1"/>
  <c r="P104" i="1"/>
  <c r="Q104" i="1"/>
  <c r="P80" i="1"/>
  <c r="Q80" i="1"/>
  <c r="P72" i="1"/>
  <c r="Q72" i="1"/>
  <c r="P64" i="1"/>
  <c r="Q64" i="1"/>
  <c r="AH64" i="4"/>
  <c r="P111" i="1"/>
  <c r="Q111" i="1"/>
  <c r="Q61" i="1"/>
  <c r="P61" i="1"/>
  <c r="AH61" i="4"/>
  <c r="Q132" i="1"/>
  <c r="P132" i="1"/>
  <c r="Q124" i="1"/>
  <c r="P124" i="1"/>
  <c r="Q116" i="1"/>
  <c r="P116" i="1"/>
  <c r="Q108" i="1"/>
  <c r="P108" i="1"/>
  <c r="Q100" i="1"/>
  <c r="P100" i="1"/>
  <c r="Q92" i="1"/>
  <c r="P92" i="1"/>
  <c r="Q84" i="1"/>
  <c r="P84" i="1"/>
  <c r="Q76" i="1"/>
  <c r="P76" i="1"/>
  <c r="Q68" i="1"/>
  <c r="P68" i="1"/>
  <c r="AH68" i="4"/>
  <c r="Q60" i="1"/>
  <c r="P60" i="1"/>
  <c r="AH60" i="4"/>
  <c r="P87" i="1"/>
  <c r="Q87" i="1"/>
  <c r="Q91" i="1"/>
  <c r="P91" i="1"/>
  <c r="P96" i="1"/>
  <c r="Q96" i="1"/>
  <c r="P127" i="1"/>
  <c r="Q127" i="1"/>
  <c r="P103" i="1"/>
  <c r="Q103" i="1"/>
  <c r="P71" i="1"/>
  <c r="Q71" i="1"/>
  <c r="Q125" i="1"/>
  <c r="P125" i="1"/>
  <c r="Q109" i="1"/>
  <c r="P109" i="1"/>
  <c r="Q101" i="1"/>
  <c r="P101" i="1"/>
  <c r="Q93" i="1"/>
  <c r="P93" i="1"/>
  <c r="Q77" i="1"/>
  <c r="P77" i="1"/>
  <c r="Q69" i="1"/>
  <c r="P69" i="1"/>
  <c r="AH69" i="4"/>
  <c r="Q123" i="1"/>
  <c r="P123" i="1"/>
  <c r="Q115" i="1"/>
  <c r="P115" i="1"/>
  <c r="Q107" i="1"/>
  <c r="P107" i="1"/>
  <c r="Q99" i="1"/>
  <c r="P99" i="1"/>
  <c r="Q83" i="1"/>
  <c r="P83" i="1"/>
  <c r="Q75" i="1"/>
  <c r="P75" i="1"/>
  <c r="Q67" i="1"/>
  <c r="P67" i="1"/>
  <c r="AH67" i="4"/>
  <c r="Q331" i="1"/>
  <c r="P331" i="1"/>
  <c r="P130" i="1"/>
  <c r="Q130" i="1"/>
  <c r="P122" i="1"/>
  <c r="Q122" i="1"/>
  <c r="P114" i="1"/>
  <c r="Q114" i="1"/>
  <c r="P106" i="1"/>
  <c r="Q106" i="1"/>
  <c r="P98" i="1"/>
  <c r="Q98" i="1"/>
  <c r="P90" i="1"/>
  <c r="Q90" i="1"/>
  <c r="P82" i="1"/>
  <c r="Q82" i="1"/>
  <c r="P74" i="1"/>
  <c r="Q74" i="1"/>
  <c r="P66" i="1"/>
  <c r="Q66" i="1"/>
  <c r="AH66" i="4"/>
  <c r="P58" i="1"/>
  <c r="Q58" i="1"/>
  <c r="AH58" i="4"/>
  <c r="P128" i="1"/>
  <c r="Q128" i="1"/>
  <c r="P88" i="1"/>
  <c r="Q88" i="1"/>
  <c r="P135" i="1"/>
  <c r="Q135" i="1"/>
  <c r="P119" i="1"/>
  <c r="Q119" i="1"/>
  <c r="P95" i="1"/>
  <c r="Q95" i="1"/>
  <c r="P79" i="1"/>
  <c r="Q79" i="1"/>
  <c r="Q133" i="1"/>
  <c r="P133" i="1"/>
  <c r="Q117" i="1"/>
  <c r="P117" i="1"/>
  <c r="Q85" i="1"/>
  <c r="P85" i="1"/>
  <c r="Q131" i="1"/>
  <c r="P131" i="1"/>
  <c r="Q59" i="1"/>
  <c r="P59" i="1"/>
  <c r="AH59" i="4"/>
  <c r="P330" i="1"/>
  <c r="Q330" i="1"/>
  <c r="P129" i="1"/>
  <c r="Q129" i="1"/>
  <c r="P121" i="1"/>
  <c r="Q121" i="1"/>
  <c r="P113" i="1"/>
  <c r="Q113" i="1"/>
  <c r="P105" i="1"/>
  <c r="Q105" i="1"/>
  <c r="P97" i="1"/>
  <c r="Q97" i="1"/>
  <c r="P89" i="1"/>
  <c r="Q89" i="1"/>
  <c r="P81" i="1"/>
  <c r="Q81" i="1"/>
  <c r="P73" i="1"/>
  <c r="Q73" i="1"/>
  <c r="P65" i="1"/>
  <c r="Q65" i="1"/>
  <c r="AH65" i="4"/>
  <c r="P16" i="4"/>
  <c r="P256" i="4"/>
  <c r="P232" i="4"/>
  <c r="P239" i="4"/>
  <c r="P203" i="4"/>
  <c r="P143" i="4"/>
  <c r="P226" i="4"/>
  <c r="P22" i="4"/>
  <c r="P328" i="4"/>
  <c r="P249" i="4"/>
  <c r="P272" i="4"/>
  <c r="P266" i="4"/>
  <c r="P260" i="4"/>
  <c r="P212" i="4"/>
  <c r="P206" i="4"/>
  <c r="P146" i="4"/>
  <c r="P128" i="4"/>
  <c r="P277" i="4"/>
  <c r="P265" i="4"/>
  <c r="P133" i="4"/>
  <c r="P194" i="4"/>
  <c r="P241" i="4"/>
  <c r="P282" i="4"/>
  <c r="P258" i="4"/>
  <c r="P252" i="4"/>
  <c r="P222" i="4"/>
  <c r="P305" i="4"/>
  <c r="P299" i="4"/>
  <c r="P293" i="4"/>
  <c r="P287" i="4"/>
  <c r="P114" i="4"/>
  <c r="P330" i="4"/>
  <c r="P304" i="4"/>
  <c r="P292" i="4"/>
  <c r="P284" i="4"/>
  <c r="P259" i="4"/>
  <c r="P264" i="4"/>
  <c r="P191" i="4"/>
  <c r="P142" i="4"/>
  <c r="P130" i="4"/>
  <c r="P158" i="4"/>
  <c r="P152" i="4"/>
  <c r="P135" i="4"/>
  <c r="P329" i="4"/>
  <c r="P269" i="4"/>
  <c r="P175" i="4"/>
  <c r="P151" i="4"/>
  <c r="P45" i="4"/>
  <c r="P39" i="4"/>
  <c r="P33" i="4"/>
  <c r="P21" i="4"/>
  <c r="P192" i="4"/>
  <c r="P168" i="4"/>
  <c r="P110" i="4"/>
  <c r="P92" i="4"/>
  <c r="P86" i="4"/>
  <c r="P74" i="4"/>
  <c r="P44" i="4"/>
  <c r="P26" i="4"/>
  <c r="P120" i="4"/>
  <c r="P331" i="4"/>
  <c r="P301" i="4"/>
  <c r="P289" i="4"/>
  <c r="P240" i="4"/>
  <c r="P228" i="4"/>
  <c r="P216" i="4"/>
  <c r="P210" i="4"/>
  <c r="P198" i="4"/>
  <c r="P188" i="4"/>
  <c r="P164" i="4"/>
  <c r="P137" i="4"/>
  <c r="P126" i="4"/>
  <c r="P122" i="4"/>
  <c r="P40" i="4"/>
  <c r="P283" i="4"/>
  <c r="P278" i="4"/>
  <c r="P169" i="4"/>
  <c r="P108" i="4"/>
  <c r="P96" i="4"/>
  <c r="P91" i="4"/>
  <c r="P79" i="4"/>
  <c r="P55" i="4"/>
  <c r="P31" i="4"/>
  <c r="P180" i="4"/>
  <c r="P174" i="4"/>
  <c r="P107" i="4"/>
  <c r="P48" i="4"/>
  <c r="P18" i="4"/>
  <c r="P219" i="4"/>
  <c r="P156" i="4"/>
  <c r="P150" i="4"/>
  <c r="P145" i="4"/>
  <c r="P134" i="4"/>
  <c r="P123" i="4"/>
  <c r="P112" i="4"/>
  <c r="P71" i="4"/>
  <c r="P254" i="4"/>
  <c r="P248" i="4"/>
  <c r="P242" i="4"/>
  <c r="P230" i="4"/>
  <c r="P178" i="4"/>
  <c r="P275" i="4"/>
  <c r="P183" i="4"/>
  <c r="P171" i="4"/>
  <c r="P154" i="4"/>
  <c r="P138" i="4"/>
  <c r="P121" i="4"/>
  <c r="P98" i="4"/>
  <c r="P81" i="4"/>
  <c r="P273" i="4"/>
  <c r="P247" i="4"/>
  <c r="P235" i="4"/>
  <c r="P223" i="4"/>
  <c r="P218" i="4"/>
  <c r="P173" i="4"/>
  <c r="P167" i="4"/>
  <c r="P141" i="4"/>
  <c r="P129" i="4"/>
  <c r="P124" i="4"/>
  <c r="P314" i="4"/>
  <c r="P308" i="4"/>
  <c r="P302" i="4"/>
  <c r="P237" i="4"/>
  <c r="P196" i="4"/>
  <c r="P307" i="4"/>
  <c r="P274" i="4"/>
  <c r="P236" i="4"/>
  <c r="P201" i="4"/>
  <c r="P46" i="4"/>
  <c r="P109" i="4"/>
  <c r="P51" i="4"/>
  <c r="P27" i="4"/>
  <c r="P15" i="4"/>
  <c r="P311" i="4"/>
  <c r="P257" i="4"/>
  <c r="P251" i="4"/>
  <c r="P246" i="4"/>
  <c r="P177" i="4"/>
  <c r="P172" i="4"/>
  <c r="P160" i="4"/>
  <c r="P140" i="4"/>
  <c r="P119" i="4"/>
  <c r="P73" i="4"/>
  <c r="P38" i="4"/>
  <c r="P20" i="4"/>
  <c r="P233" i="4"/>
  <c r="P204" i="4"/>
  <c r="P182" i="4"/>
  <c r="P155" i="4"/>
  <c r="P144" i="4"/>
  <c r="P90" i="4"/>
  <c r="P78" i="4"/>
  <c r="P49" i="4"/>
  <c r="P43" i="4"/>
  <c r="P37" i="4"/>
  <c r="P25" i="4"/>
  <c r="P19" i="4"/>
  <c r="P327" i="4"/>
  <c r="P303" i="4"/>
  <c r="P297" i="4"/>
  <c r="P276" i="4"/>
  <c r="P270" i="4"/>
  <c r="P255" i="4"/>
  <c r="P238" i="4"/>
  <c r="P221" i="4"/>
  <c r="P209" i="4"/>
  <c r="P170" i="4"/>
  <c r="P148" i="4"/>
  <c r="P132" i="4"/>
  <c r="P127" i="4"/>
  <c r="P106" i="4"/>
  <c r="P94" i="4"/>
  <c r="P89" i="4"/>
  <c r="P77" i="4"/>
  <c r="P30" i="4"/>
  <c r="P116" i="4"/>
  <c r="P99" i="4"/>
  <c r="P82" i="4"/>
  <c r="P70" i="4"/>
  <c r="P47" i="4"/>
  <c r="P35" i="4"/>
  <c r="P162" i="4"/>
  <c r="P157" i="4"/>
  <c r="P136" i="4"/>
  <c r="P115" i="4"/>
  <c r="P28" i="4"/>
  <c r="P310" i="4"/>
  <c r="P227" i="4"/>
  <c r="P214" i="4"/>
  <c r="P205" i="4"/>
  <c r="P200" i="4"/>
  <c r="P195" i="4"/>
  <c r="P187" i="4"/>
  <c r="P103" i="4"/>
  <c r="P87" i="4"/>
  <c r="P75" i="4"/>
  <c r="P56" i="4"/>
  <c r="P313" i="4"/>
  <c r="P294" i="4"/>
  <c r="P290" i="4"/>
  <c r="P281" i="4"/>
  <c r="P271" i="4"/>
  <c r="P263" i="4"/>
  <c r="P253" i="4"/>
  <c r="P245" i="4"/>
  <c r="P225" i="4"/>
  <c r="P207" i="4"/>
  <c r="P193" i="4"/>
  <c r="P189" i="4"/>
  <c r="P184" i="4"/>
  <c r="P166" i="4"/>
  <c r="P161" i="4"/>
  <c r="P147" i="4"/>
  <c r="P139" i="4"/>
  <c r="P125" i="4"/>
  <c r="P100" i="4"/>
  <c r="P95" i="4"/>
  <c r="P84" i="4"/>
  <c r="P54" i="4"/>
  <c r="P36" i="4"/>
  <c r="P23" i="4"/>
  <c r="P312" i="4"/>
  <c r="P298" i="4"/>
  <c r="P280" i="4"/>
  <c r="P262" i="4"/>
  <c r="P244" i="4"/>
  <c r="P234" i="4"/>
  <c r="P229" i="4"/>
  <c r="P224" i="4"/>
  <c r="P220" i="4"/>
  <c r="P211" i="4"/>
  <c r="P202" i="4"/>
  <c r="P197" i="4"/>
  <c r="P179" i="4"/>
  <c r="P83" i="4"/>
  <c r="P72" i="4"/>
  <c r="P306" i="4"/>
  <c r="P288" i="4"/>
  <c r="P279" i="4"/>
  <c r="P261" i="4"/>
  <c r="P243" i="4"/>
  <c r="P215" i="4"/>
  <c r="P104" i="4"/>
  <c r="P93" i="4"/>
  <c r="P88" i="4"/>
  <c r="P76" i="4"/>
  <c r="P52" i="4"/>
  <c r="P34" i="4"/>
  <c r="P309" i="4"/>
  <c r="P300" i="4"/>
  <c r="P296" i="4"/>
  <c r="P213" i="4"/>
  <c r="P199" i="4"/>
  <c r="P186" i="4"/>
  <c r="P181" i="4"/>
  <c r="P176" i="4"/>
  <c r="P163" i="4"/>
  <c r="P153" i="4"/>
  <c r="P149" i="4"/>
  <c r="P131" i="4"/>
  <c r="P118" i="4"/>
  <c r="P113" i="4"/>
  <c r="P102" i="4"/>
  <c r="P97" i="4"/>
  <c r="P80" i="4"/>
  <c r="P42" i="4"/>
  <c r="P295" i="4"/>
  <c r="P291" i="4"/>
  <c r="P286" i="4"/>
  <c r="P268" i="4"/>
  <c r="P250" i="4"/>
  <c r="P217" i="4"/>
  <c r="P208" i="4"/>
  <c r="P190" i="4"/>
  <c r="P185" i="4"/>
  <c r="P101" i="4"/>
  <c r="P85" i="4"/>
  <c r="P50" i="4"/>
  <c r="P32" i="4"/>
  <c r="P24" i="4"/>
  <c r="P105" i="4"/>
  <c r="P17" i="4"/>
  <c r="P53" i="4"/>
  <c r="P41" i="4"/>
  <c r="P231" i="4"/>
  <c r="P165" i="4"/>
  <c r="P117" i="4"/>
  <c r="P285" i="4"/>
  <c r="P267" i="4"/>
  <c r="P159" i="4"/>
  <c r="P111" i="4"/>
  <c r="P29" i="4"/>
  <c r="D8" i="4"/>
  <c r="Q267" i="4" l="1"/>
  <c r="R267" i="4"/>
  <c r="R309" i="4"/>
  <c r="Q309" i="4"/>
  <c r="R95" i="4"/>
  <c r="Q95" i="4"/>
  <c r="Q115" i="4"/>
  <c r="R115" i="4"/>
  <c r="R49" i="4"/>
  <c r="Q49" i="4"/>
  <c r="R254" i="4"/>
  <c r="Q254" i="4"/>
  <c r="R285" i="4"/>
  <c r="Q285" i="4"/>
  <c r="R34" i="4"/>
  <c r="Q34" i="4"/>
  <c r="Q193" i="4"/>
  <c r="R193" i="4"/>
  <c r="Q116" i="4"/>
  <c r="R116" i="4"/>
  <c r="R297" i="4"/>
  <c r="Q297" i="4"/>
  <c r="Q201" i="4"/>
  <c r="R201" i="4"/>
  <c r="Q171" i="4"/>
  <c r="R171" i="4"/>
  <c r="Q91" i="4"/>
  <c r="R91" i="4"/>
  <c r="Q240" i="4"/>
  <c r="R240" i="4"/>
  <c r="R45" i="4"/>
  <c r="Q45" i="4"/>
  <c r="Q130" i="4"/>
  <c r="R130" i="4"/>
  <c r="R258" i="4"/>
  <c r="Q258" i="4"/>
  <c r="Q146" i="4"/>
  <c r="R146" i="4"/>
  <c r="R22" i="4"/>
  <c r="Q22" i="4"/>
  <c r="R117" i="4"/>
  <c r="Q117" i="4"/>
  <c r="R32" i="4"/>
  <c r="Q32" i="4"/>
  <c r="R250" i="4"/>
  <c r="Q250" i="4"/>
  <c r="R102" i="4"/>
  <c r="Q102" i="4"/>
  <c r="R181" i="4"/>
  <c r="Q181" i="4"/>
  <c r="R52" i="4"/>
  <c r="Q52" i="4"/>
  <c r="R279" i="4"/>
  <c r="Q279" i="4"/>
  <c r="Q211" i="4"/>
  <c r="R211" i="4"/>
  <c r="R298" i="4"/>
  <c r="Q298" i="4"/>
  <c r="R125" i="4"/>
  <c r="Q125" i="4"/>
  <c r="R207" i="4"/>
  <c r="Q207" i="4"/>
  <c r="R294" i="4"/>
  <c r="Q294" i="4"/>
  <c r="Q200" i="4"/>
  <c r="R200" i="4"/>
  <c r="R157" i="4"/>
  <c r="Q157" i="4"/>
  <c r="Q30" i="4"/>
  <c r="R30" i="4"/>
  <c r="Q170" i="4"/>
  <c r="R170" i="4"/>
  <c r="R303" i="4"/>
  <c r="Q303" i="4"/>
  <c r="Q90" i="4"/>
  <c r="R90" i="4"/>
  <c r="Q73" i="4"/>
  <c r="R73" i="4"/>
  <c r="R257" i="4"/>
  <c r="Q257" i="4"/>
  <c r="Q236" i="4"/>
  <c r="R236" i="4"/>
  <c r="Q124" i="4"/>
  <c r="R124" i="4"/>
  <c r="R247" i="4"/>
  <c r="Q247" i="4"/>
  <c r="R183" i="4"/>
  <c r="Q183" i="4"/>
  <c r="Q112" i="4"/>
  <c r="R112" i="4"/>
  <c r="R48" i="4"/>
  <c r="Q48" i="4"/>
  <c r="Q96" i="4"/>
  <c r="R96" i="4"/>
  <c r="Q137" i="4"/>
  <c r="R137" i="4"/>
  <c r="R289" i="4"/>
  <c r="Q289" i="4"/>
  <c r="Q92" i="4"/>
  <c r="R92" i="4"/>
  <c r="R151" i="4"/>
  <c r="Q151" i="4"/>
  <c r="R142" i="4"/>
  <c r="Q142" i="4"/>
  <c r="Q114" i="4"/>
  <c r="R114" i="4"/>
  <c r="R282" i="4"/>
  <c r="Q282" i="4"/>
  <c r="R206" i="4"/>
  <c r="Q206" i="4"/>
  <c r="Q226" i="4"/>
  <c r="R226" i="4"/>
  <c r="Q163" i="4"/>
  <c r="R163" i="4"/>
  <c r="R281" i="4"/>
  <c r="Q281" i="4"/>
  <c r="Q308" i="4"/>
  <c r="R308" i="4"/>
  <c r="Q217" i="4"/>
  <c r="R217" i="4"/>
  <c r="Q100" i="4"/>
  <c r="R100" i="4"/>
  <c r="R38" i="4"/>
  <c r="Q38" i="4"/>
  <c r="Q113" i="4"/>
  <c r="R113" i="4"/>
  <c r="Q220" i="4"/>
  <c r="R220" i="4"/>
  <c r="R205" i="4"/>
  <c r="Q205" i="4"/>
  <c r="R274" i="4"/>
  <c r="Q274" i="4"/>
  <c r="R231" i="4"/>
  <c r="Q231" i="4"/>
  <c r="R85" i="4"/>
  <c r="Q85" i="4"/>
  <c r="R286" i="4"/>
  <c r="Q286" i="4"/>
  <c r="R118" i="4"/>
  <c r="Q118" i="4"/>
  <c r="R199" i="4"/>
  <c r="Q199" i="4"/>
  <c r="Q88" i="4"/>
  <c r="R88" i="4"/>
  <c r="R306" i="4"/>
  <c r="Q306" i="4"/>
  <c r="Q224" i="4"/>
  <c r="R224" i="4"/>
  <c r="R23" i="4"/>
  <c r="Q23" i="4"/>
  <c r="Q147" i="4"/>
  <c r="R147" i="4"/>
  <c r="R245" i="4"/>
  <c r="Q245" i="4"/>
  <c r="R56" i="4"/>
  <c r="Q56" i="4"/>
  <c r="R214" i="4"/>
  <c r="Q214" i="4"/>
  <c r="R35" i="4"/>
  <c r="Q35" i="4"/>
  <c r="Q89" i="4"/>
  <c r="R89" i="4"/>
  <c r="R221" i="4"/>
  <c r="Q221" i="4"/>
  <c r="R19" i="4"/>
  <c r="Q19" i="4"/>
  <c r="Q155" i="4"/>
  <c r="R155" i="4"/>
  <c r="Q140" i="4"/>
  <c r="R140" i="4"/>
  <c r="R15" i="4"/>
  <c r="Q15" i="4"/>
  <c r="Q307" i="4"/>
  <c r="R307" i="4"/>
  <c r="R141" i="4"/>
  <c r="Q141" i="4"/>
  <c r="Q81" i="4"/>
  <c r="R81" i="4"/>
  <c r="Q178" i="4"/>
  <c r="R178" i="4"/>
  <c r="R134" i="4"/>
  <c r="Q134" i="4"/>
  <c r="R174" i="4"/>
  <c r="Q174" i="4"/>
  <c r="Q169" i="4"/>
  <c r="R169" i="4"/>
  <c r="Q188" i="4"/>
  <c r="R188" i="4"/>
  <c r="Q331" i="4"/>
  <c r="R331" i="4"/>
  <c r="Q168" i="4"/>
  <c r="R168" i="4"/>
  <c r="R269" i="4"/>
  <c r="Q269" i="4"/>
  <c r="R264" i="4"/>
  <c r="Q264" i="4"/>
  <c r="R293" i="4"/>
  <c r="Q293" i="4"/>
  <c r="Q194" i="4"/>
  <c r="R194" i="4"/>
  <c r="R260" i="4"/>
  <c r="Q260" i="4"/>
  <c r="Q203" i="4"/>
  <c r="R203" i="4"/>
  <c r="Q80" i="4"/>
  <c r="R80" i="4"/>
  <c r="R262" i="4"/>
  <c r="Q262" i="4"/>
  <c r="Q99" i="4"/>
  <c r="R99" i="4"/>
  <c r="R246" i="4"/>
  <c r="Q246" i="4"/>
  <c r="Q219" i="4"/>
  <c r="R219" i="4"/>
  <c r="R158" i="4"/>
  <c r="Q158" i="4"/>
  <c r="R24" i="4"/>
  <c r="Q24" i="4"/>
  <c r="R261" i="4"/>
  <c r="Q261" i="4"/>
  <c r="R290" i="4"/>
  <c r="Q290" i="4"/>
  <c r="Q148" i="4"/>
  <c r="R148" i="4"/>
  <c r="Q251" i="4"/>
  <c r="R251" i="4"/>
  <c r="R235" i="4"/>
  <c r="Q235" i="4"/>
  <c r="R71" i="4"/>
  <c r="Q71" i="4"/>
  <c r="R126" i="4"/>
  <c r="Q126" i="4"/>
  <c r="R86" i="4"/>
  <c r="Q86" i="4"/>
  <c r="R330" i="4"/>
  <c r="Q330" i="4"/>
  <c r="R50" i="4"/>
  <c r="Q50" i="4"/>
  <c r="Q186" i="4"/>
  <c r="R186" i="4"/>
  <c r="R288" i="4"/>
  <c r="Q288" i="4"/>
  <c r="Q139" i="4"/>
  <c r="R139" i="4"/>
  <c r="R313" i="4"/>
  <c r="Q313" i="4"/>
  <c r="R77" i="4"/>
  <c r="Q77" i="4"/>
  <c r="Q144" i="4"/>
  <c r="R144" i="4"/>
  <c r="Q275" i="4"/>
  <c r="R275" i="4"/>
  <c r="R29" i="4"/>
  <c r="Q29" i="4"/>
  <c r="R101" i="4"/>
  <c r="Q101" i="4"/>
  <c r="R213" i="4"/>
  <c r="Q213" i="4"/>
  <c r="Q72" i="4"/>
  <c r="R72" i="4"/>
  <c r="Q161" i="4"/>
  <c r="R161" i="4"/>
  <c r="Q227" i="4"/>
  <c r="R227" i="4"/>
  <c r="R94" i="4"/>
  <c r="Q94" i="4"/>
  <c r="R182" i="4"/>
  <c r="Q182" i="4"/>
  <c r="Q196" i="4"/>
  <c r="R196" i="4"/>
  <c r="R230" i="4"/>
  <c r="Q230" i="4"/>
  <c r="R278" i="4"/>
  <c r="Q278" i="4"/>
  <c r="Q192" i="4"/>
  <c r="R192" i="4"/>
  <c r="Q259" i="4"/>
  <c r="R259" i="4"/>
  <c r="Q299" i="4"/>
  <c r="R299" i="4"/>
  <c r="R133" i="4"/>
  <c r="Q133" i="4"/>
  <c r="R266" i="4"/>
  <c r="Q266" i="4"/>
  <c r="R239" i="4"/>
  <c r="Q239" i="4"/>
  <c r="Q105" i="4"/>
  <c r="R105" i="4"/>
  <c r="R243" i="4"/>
  <c r="Q243" i="4"/>
  <c r="R189" i="4"/>
  <c r="Q189" i="4"/>
  <c r="Q132" i="4"/>
  <c r="R132" i="4"/>
  <c r="R20" i="4"/>
  <c r="Q20" i="4"/>
  <c r="R223" i="4"/>
  <c r="Q223" i="4"/>
  <c r="Q228" i="4"/>
  <c r="R228" i="4"/>
  <c r="Q97" i="4"/>
  <c r="R97" i="4"/>
  <c r="Q202" i="4"/>
  <c r="R202" i="4"/>
  <c r="Q136" i="4"/>
  <c r="R136" i="4"/>
  <c r="R314" i="4"/>
  <c r="Q314" i="4"/>
  <c r="R165" i="4"/>
  <c r="Q165" i="4"/>
  <c r="Q268" i="4"/>
  <c r="R268" i="4"/>
  <c r="Q76" i="4"/>
  <c r="R76" i="4"/>
  <c r="R312" i="4"/>
  <c r="Q312" i="4"/>
  <c r="Q225" i="4"/>
  <c r="R225" i="4"/>
  <c r="Q162" i="4"/>
  <c r="R162" i="4"/>
  <c r="Q209" i="4"/>
  <c r="R209" i="4"/>
  <c r="R327" i="4"/>
  <c r="Q327" i="4"/>
  <c r="R119" i="4"/>
  <c r="Q119" i="4"/>
  <c r="R311" i="4"/>
  <c r="Q311" i="4"/>
  <c r="Q129" i="4"/>
  <c r="R129" i="4"/>
  <c r="R273" i="4"/>
  <c r="Q273" i="4"/>
  <c r="Q123" i="4"/>
  <c r="R123" i="4"/>
  <c r="Q107" i="4"/>
  <c r="R107" i="4"/>
  <c r="Q108" i="4"/>
  <c r="R108" i="4"/>
  <c r="Q164" i="4"/>
  <c r="R164" i="4"/>
  <c r="R301" i="4"/>
  <c r="Q301" i="4"/>
  <c r="R110" i="4"/>
  <c r="Q110" i="4"/>
  <c r="R175" i="4"/>
  <c r="Q175" i="4"/>
  <c r="R191" i="4"/>
  <c r="Q191" i="4"/>
  <c r="R287" i="4"/>
  <c r="Q287" i="4"/>
  <c r="Q241" i="4"/>
  <c r="R241" i="4"/>
  <c r="Q212" i="4"/>
  <c r="R212" i="4"/>
  <c r="R143" i="4"/>
  <c r="Q143" i="4"/>
  <c r="R41" i="4"/>
  <c r="Q41" i="4"/>
  <c r="Q291" i="4"/>
  <c r="R291" i="4"/>
  <c r="Q131" i="4"/>
  <c r="R131" i="4"/>
  <c r="R93" i="4"/>
  <c r="Q93" i="4"/>
  <c r="R229" i="4"/>
  <c r="Q229" i="4"/>
  <c r="R36" i="4"/>
  <c r="Q36" i="4"/>
  <c r="R253" i="4"/>
  <c r="Q253" i="4"/>
  <c r="Q75" i="4"/>
  <c r="R75" i="4"/>
  <c r="R47" i="4"/>
  <c r="Q47" i="4"/>
  <c r="R238" i="4"/>
  <c r="Q238" i="4"/>
  <c r="R25" i="4"/>
  <c r="Q25" i="4"/>
  <c r="Q160" i="4"/>
  <c r="R160" i="4"/>
  <c r="R27" i="4"/>
  <c r="Q27" i="4"/>
  <c r="R167" i="4"/>
  <c r="Q167" i="4"/>
  <c r="Q98" i="4"/>
  <c r="R98" i="4"/>
  <c r="Q145" i="4"/>
  <c r="R145" i="4"/>
  <c r="Q180" i="4"/>
  <c r="R180" i="4"/>
  <c r="R198" i="4"/>
  <c r="Q198" i="4"/>
  <c r="Q120" i="4"/>
  <c r="R120" i="4"/>
  <c r="R329" i="4"/>
  <c r="Q329" i="4"/>
  <c r="R111" i="4"/>
  <c r="Q111" i="4"/>
  <c r="R53" i="4"/>
  <c r="Q53" i="4"/>
  <c r="Q185" i="4"/>
  <c r="R185" i="4"/>
  <c r="R295" i="4"/>
  <c r="Q295" i="4"/>
  <c r="R149" i="4"/>
  <c r="Q149" i="4"/>
  <c r="R296" i="4"/>
  <c r="Q296" i="4"/>
  <c r="Q104" i="4"/>
  <c r="R104" i="4"/>
  <c r="Q83" i="4"/>
  <c r="R83" i="4"/>
  <c r="Q234" i="4"/>
  <c r="R234" i="4"/>
  <c r="Q54" i="4"/>
  <c r="R54" i="4"/>
  <c r="R166" i="4"/>
  <c r="Q166" i="4"/>
  <c r="R263" i="4"/>
  <c r="Q263" i="4"/>
  <c r="R87" i="4"/>
  <c r="Q87" i="4"/>
  <c r="R310" i="4"/>
  <c r="Q310" i="4"/>
  <c r="R70" i="4"/>
  <c r="Q70" i="4"/>
  <c r="Q106" i="4"/>
  <c r="R106" i="4"/>
  <c r="R255" i="4"/>
  <c r="Q255" i="4"/>
  <c r="R37" i="4"/>
  <c r="Q37" i="4"/>
  <c r="Q204" i="4"/>
  <c r="R204" i="4"/>
  <c r="Q172" i="4"/>
  <c r="R172" i="4"/>
  <c r="R51" i="4"/>
  <c r="Q51" i="4"/>
  <c r="R237" i="4"/>
  <c r="Q237" i="4"/>
  <c r="R173" i="4"/>
  <c r="Q173" i="4"/>
  <c r="Q121" i="4"/>
  <c r="R121" i="4"/>
  <c r="R242" i="4"/>
  <c r="Q242" i="4"/>
  <c r="R150" i="4"/>
  <c r="Q150" i="4"/>
  <c r="R31" i="4"/>
  <c r="Q31" i="4"/>
  <c r="R283" i="4"/>
  <c r="Q283" i="4"/>
  <c r="Q210" i="4"/>
  <c r="R210" i="4"/>
  <c r="R26" i="4"/>
  <c r="Q26" i="4"/>
  <c r="R21" i="4"/>
  <c r="Q21" i="4"/>
  <c r="R135" i="4"/>
  <c r="Q135" i="4"/>
  <c r="Q284" i="4"/>
  <c r="R284" i="4"/>
  <c r="R305" i="4"/>
  <c r="Q305" i="4"/>
  <c r="R265" i="4"/>
  <c r="Q265" i="4"/>
  <c r="R272" i="4"/>
  <c r="Q272" i="4"/>
  <c r="Q232" i="4"/>
  <c r="R232" i="4"/>
  <c r="Q208" i="4"/>
  <c r="R208" i="4"/>
  <c r="R197" i="4"/>
  <c r="Q197" i="4"/>
  <c r="Q187" i="4"/>
  <c r="R187" i="4"/>
  <c r="R276" i="4"/>
  <c r="Q276" i="4"/>
  <c r="R46" i="4"/>
  <c r="Q46" i="4"/>
  <c r="Q154" i="4"/>
  <c r="R154" i="4"/>
  <c r="R79" i="4"/>
  <c r="Q79" i="4"/>
  <c r="Q122" i="4"/>
  <c r="R122" i="4"/>
  <c r="Q74" i="4"/>
  <c r="R74" i="4"/>
  <c r="R39" i="4"/>
  <c r="Q39" i="4"/>
  <c r="R304" i="4"/>
  <c r="Q304" i="4"/>
  <c r="Q252" i="4"/>
  <c r="R252" i="4"/>
  <c r="Q128" i="4"/>
  <c r="R128" i="4"/>
  <c r="R328" i="4"/>
  <c r="Q328" i="4"/>
  <c r="R16" i="4"/>
  <c r="Q16" i="4"/>
  <c r="Q176" i="4"/>
  <c r="R176" i="4"/>
  <c r="R280" i="4"/>
  <c r="Q280" i="4"/>
  <c r="Q195" i="4"/>
  <c r="R195" i="4"/>
  <c r="R78" i="4"/>
  <c r="Q78" i="4"/>
  <c r="R18" i="4"/>
  <c r="Q18" i="4"/>
  <c r="R159" i="4"/>
  <c r="Q159" i="4"/>
  <c r="R17" i="4"/>
  <c r="Q17" i="4"/>
  <c r="R190" i="4"/>
  <c r="Q190" i="4"/>
  <c r="R42" i="4"/>
  <c r="Q42" i="4"/>
  <c r="Q153" i="4"/>
  <c r="R153" i="4"/>
  <c r="R300" i="4"/>
  <c r="Q300" i="4"/>
  <c r="R215" i="4"/>
  <c r="Q215" i="4"/>
  <c r="Q179" i="4"/>
  <c r="R179" i="4"/>
  <c r="Q244" i="4"/>
  <c r="R244" i="4"/>
  <c r="Q84" i="4"/>
  <c r="R84" i="4"/>
  <c r="Q184" i="4"/>
  <c r="R184" i="4"/>
  <c r="R271" i="4"/>
  <c r="Q271" i="4"/>
  <c r="R103" i="4"/>
  <c r="Q103" i="4"/>
  <c r="R28" i="4"/>
  <c r="Q28" i="4"/>
  <c r="Q82" i="4"/>
  <c r="R82" i="4"/>
  <c r="R127" i="4"/>
  <c r="Q127" i="4"/>
  <c r="R270" i="4"/>
  <c r="Q270" i="4"/>
  <c r="R43" i="4"/>
  <c r="Q43" i="4"/>
  <c r="Q233" i="4"/>
  <c r="R233" i="4"/>
  <c r="Q177" i="4"/>
  <c r="R177" i="4"/>
  <c r="R109" i="4"/>
  <c r="Q109" i="4"/>
  <c r="R302" i="4"/>
  <c r="Q302" i="4"/>
  <c r="Q218" i="4"/>
  <c r="R218" i="4"/>
  <c r="Q138" i="4"/>
  <c r="R138" i="4"/>
  <c r="Q248" i="4"/>
  <c r="R248" i="4"/>
  <c r="Q156" i="4"/>
  <c r="R156" i="4"/>
  <c r="R55" i="4"/>
  <c r="Q55" i="4"/>
  <c r="R40" i="4"/>
  <c r="Q40" i="4"/>
  <c r="Q216" i="4"/>
  <c r="R216" i="4"/>
  <c r="R44" i="4"/>
  <c r="Q44" i="4"/>
  <c r="R33" i="4"/>
  <c r="Q33" i="4"/>
  <c r="Q152" i="4"/>
  <c r="R152" i="4"/>
  <c r="Q292" i="4"/>
  <c r="R292" i="4"/>
  <c r="R222" i="4"/>
  <c r="Q222" i="4"/>
  <c r="R277" i="4"/>
  <c r="Q277" i="4"/>
  <c r="Q249" i="4"/>
  <c r="R249" i="4"/>
  <c r="R256" i="4"/>
  <c r="Q256" i="4"/>
  <c r="E5" i="16"/>
  <c r="E6" i="16"/>
  <c r="E8" i="16"/>
  <c r="E10" i="16"/>
  <c r="S14" i="13"/>
  <c r="S15" i="13"/>
  <c r="S16" i="13"/>
  <c r="S17" i="13"/>
  <c r="S18" i="13"/>
  <c r="S19" i="13"/>
  <c r="S20" i="13"/>
  <c r="S21" i="13"/>
  <c r="S22" i="13"/>
  <c r="S23" i="13"/>
  <c r="S24" i="13"/>
  <c r="S25" i="13"/>
  <c r="S28" i="13"/>
  <c r="S29" i="13"/>
  <c r="J14" i="13"/>
  <c r="J15" i="13"/>
  <c r="R15" i="13" s="1"/>
  <c r="J16" i="13"/>
  <c r="R16" i="13" s="1"/>
  <c r="J17" i="13"/>
  <c r="R17" i="13" s="1"/>
  <c r="J18" i="13"/>
  <c r="R18" i="13" s="1"/>
  <c r="J19" i="13"/>
  <c r="R19" i="13" s="1"/>
  <c r="J20" i="13"/>
  <c r="R20" i="13" s="1"/>
  <c r="J21" i="13"/>
  <c r="R21" i="13" s="1"/>
  <c r="J22" i="13"/>
  <c r="R22" i="13" s="1"/>
  <c r="J23" i="13"/>
  <c r="R23" i="13" s="1"/>
  <c r="J24" i="13"/>
  <c r="R24" i="13" s="1"/>
  <c r="J25" i="13"/>
  <c r="R25" i="13" s="1"/>
  <c r="J28" i="13"/>
  <c r="R28" i="13" s="1"/>
  <c r="J29" i="13"/>
  <c r="R29" i="13" s="1"/>
  <c r="I192" i="1"/>
  <c r="I192" i="4" s="1"/>
  <c r="O192" i="1"/>
  <c r="I193" i="1"/>
  <c r="I193" i="4" s="1"/>
  <c r="O193" i="1"/>
  <c r="I194" i="1"/>
  <c r="I194" i="4" s="1"/>
  <c r="O194" i="1"/>
  <c r="I195" i="1"/>
  <c r="I195" i="4" s="1"/>
  <c r="O195" i="1"/>
  <c r="I196" i="1"/>
  <c r="I196" i="4" s="1"/>
  <c r="O196" i="1"/>
  <c r="I197" i="1"/>
  <c r="I197" i="4" s="1"/>
  <c r="O197" i="1"/>
  <c r="I198" i="1"/>
  <c r="I198" i="4" s="1"/>
  <c r="O198" i="1"/>
  <c r="I199" i="1"/>
  <c r="I199" i="4" s="1"/>
  <c r="O199" i="1"/>
  <c r="I200" i="1"/>
  <c r="I200" i="4" s="1"/>
  <c r="O200" i="1"/>
  <c r="I201" i="1"/>
  <c r="I201" i="4" s="1"/>
  <c r="O201" i="1"/>
  <c r="I202" i="1"/>
  <c r="I202" i="4" s="1"/>
  <c r="O202" i="1"/>
  <c r="I203" i="1"/>
  <c r="I203" i="4" s="1"/>
  <c r="O203" i="1"/>
  <c r="I204" i="1"/>
  <c r="I204" i="4" s="1"/>
  <c r="O204" i="1"/>
  <c r="I205" i="1"/>
  <c r="I205" i="4" s="1"/>
  <c r="O205" i="1"/>
  <c r="I206" i="1"/>
  <c r="I206" i="4" s="1"/>
  <c r="O206" i="1"/>
  <c r="I207" i="1"/>
  <c r="I207" i="4" s="1"/>
  <c r="O207" i="1"/>
  <c r="I208" i="1"/>
  <c r="I208" i="4" s="1"/>
  <c r="O208" i="1"/>
  <c r="I209" i="1"/>
  <c r="I209" i="4" s="1"/>
  <c r="O209" i="1"/>
  <c r="I210" i="1"/>
  <c r="I210" i="4" s="1"/>
  <c r="O210" i="1"/>
  <c r="I211" i="1"/>
  <c r="I211" i="4" s="1"/>
  <c r="O211" i="1"/>
  <c r="I212" i="1"/>
  <c r="I212" i="4" s="1"/>
  <c r="O212" i="1"/>
  <c r="I213" i="1"/>
  <c r="I213" i="4" s="1"/>
  <c r="O213" i="1"/>
  <c r="I214" i="1"/>
  <c r="I214" i="4" s="1"/>
  <c r="O214" i="1"/>
  <c r="I215" i="1"/>
  <c r="I215" i="4" s="1"/>
  <c r="O215" i="1"/>
  <c r="I216" i="1"/>
  <c r="I216" i="4" s="1"/>
  <c r="O216" i="1"/>
  <c r="I217" i="1"/>
  <c r="I217" i="4" s="1"/>
  <c r="O217" i="1"/>
  <c r="I218" i="1"/>
  <c r="I218" i="4" s="1"/>
  <c r="O218" i="1"/>
  <c r="I219" i="1"/>
  <c r="I219" i="4" s="1"/>
  <c r="O219" i="1"/>
  <c r="I220" i="1"/>
  <c r="I220" i="4" s="1"/>
  <c r="O220" i="1"/>
  <c r="I221" i="1"/>
  <c r="I221" i="4" s="1"/>
  <c r="O221" i="1"/>
  <c r="I222" i="1"/>
  <c r="I222" i="4" s="1"/>
  <c r="O222" i="1"/>
  <c r="I223" i="1"/>
  <c r="I223" i="4" s="1"/>
  <c r="O223" i="1"/>
  <c r="I224" i="1"/>
  <c r="I224" i="4" s="1"/>
  <c r="O224" i="1"/>
  <c r="I225" i="1"/>
  <c r="I225" i="4" s="1"/>
  <c r="O225" i="1"/>
  <c r="I226" i="1"/>
  <c r="I226" i="4" s="1"/>
  <c r="O226" i="1"/>
  <c r="I227" i="1"/>
  <c r="I227" i="4" s="1"/>
  <c r="O227" i="1"/>
  <c r="I228" i="1"/>
  <c r="I228" i="4" s="1"/>
  <c r="O228" i="1"/>
  <c r="I229" i="1"/>
  <c r="I229" i="4" s="1"/>
  <c r="O229" i="1"/>
  <c r="I230" i="1"/>
  <c r="I230" i="4" s="1"/>
  <c r="O230" i="1"/>
  <c r="I231" i="1"/>
  <c r="I231" i="4" s="1"/>
  <c r="O231" i="1"/>
  <c r="I232" i="1"/>
  <c r="I232" i="4" s="1"/>
  <c r="O232" i="1"/>
  <c r="I233" i="1"/>
  <c r="I233" i="4" s="1"/>
  <c r="O233" i="1"/>
  <c r="I234" i="1"/>
  <c r="I234" i="4" s="1"/>
  <c r="O234" i="1"/>
  <c r="I235" i="1"/>
  <c r="I235" i="4" s="1"/>
  <c r="O235" i="1"/>
  <c r="I236" i="1"/>
  <c r="I236" i="4" s="1"/>
  <c r="O236" i="1"/>
  <c r="I237" i="1"/>
  <c r="I237" i="4" s="1"/>
  <c r="O237" i="1"/>
  <c r="I238" i="1"/>
  <c r="I238" i="4" s="1"/>
  <c r="O238" i="1"/>
  <c r="I239" i="1"/>
  <c r="I239" i="4" s="1"/>
  <c r="O239" i="1"/>
  <c r="I240" i="1"/>
  <c r="I240" i="4" s="1"/>
  <c r="O240" i="1"/>
  <c r="I241" i="1"/>
  <c r="I241" i="4" s="1"/>
  <c r="O241" i="1"/>
  <c r="I242" i="1"/>
  <c r="I242" i="4" s="1"/>
  <c r="O242" i="1"/>
  <c r="I243" i="1"/>
  <c r="I243" i="4" s="1"/>
  <c r="O243" i="1"/>
  <c r="I244" i="1"/>
  <c r="I244" i="4" s="1"/>
  <c r="O244" i="1"/>
  <c r="I245" i="1"/>
  <c r="I245" i="4" s="1"/>
  <c r="O245" i="1"/>
  <c r="I246" i="1"/>
  <c r="I246" i="4" s="1"/>
  <c r="O246" i="1"/>
  <c r="I247" i="1"/>
  <c r="I247" i="4" s="1"/>
  <c r="O247" i="1"/>
  <c r="I248" i="1"/>
  <c r="I248" i="4" s="1"/>
  <c r="O248" i="1"/>
  <c r="I249" i="1"/>
  <c r="I249" i="4" s="1"/>
  <c r="O249" i="1"/>
  <c r="I250" i="1"/>
  <c r="I250" i="4" s="1"/>
  <c r="O250" i="1"/>
  <c r="I251" i="1"/>
  <c r="I251" i="4" s="1"/>
  <c r="O251" i="1"/>
  <c r="I252" i="1"/>
  <c r="I252" i="4" s="1"/>
  <c r="O252" i="1"/>
  <c r="I253" i="1"/>
  <c r="I253" i="4" s="1"/>
  <c r="O253" i="1"/>
  <c r="I254" i="1"/>
  <c r="I254" i="4" s="1"/>
  <c r="O254" i="1"/>
  <c r="I255" i="1"/>
  <c r="I255" i="4" s="1"/>
  <c r="O255" i="1"/>
  <c r="I256" i="1"/>
  <c r="I256" i="4" s="1"/>
  <c r="O256" i="1"/>
  <c r="I257" i="1"/>
  <c r="I257" i="4" s="1"/>
  <c r="O257" i="1"/>
  <c r="I258" i="1"/>
  <c r="I258" i="4" s="1"/>
  <c r="O258" i="1"/>
  <c r="I259" i="1"/>
  <c r="I259" i="4" s="1"/>
  <c r="O259" i="1"/>
  <c r="I260" i="1"/>
  <c r="I260" i="4" s="1"/>
  <c r="O260" i="1"/>
  <c r="I261" i="1"/>
  <c r="I261" i="4" s="1"/>
  <c r="O261" i="1"/>
  <c r="I262" i="1"/>
  <c r="I262" i="4" s="1"/>
  <c r="O262" i="1"/>
  <c r="I263" i="1"/>
  <c r="I263" i="4" s="1"/>
  <c r="O263" i="1"/>
  <c r="I264" i="1"/>
  <c r="I264" i="4" s="1"/>
  <c r="O264" i="1"/>
  <c r="I265" i="1"/>
  <c r="I265" i="4" s="1"/>
  <c r="O265" i="1"/>
  <c r="I266" i="1"/>
  <c r="I266" i="4" s="1"/>
  <c r="O266" i="1"/>
  <c r="I267" i="1"/>
  <c r="I267" i="4" s="1"/>
  <c r="O267" i="1"/>
  <c r="I268" i="1"/>
  <c r="I268" i="4" s="1"/>
  <c r="O268" i="1"/>
  <c r="I269" i="1"/>
  <c r="I269" i="4" s="1"/>
  <c r="O269" i="1"/>
  <c r="I270" i="1"/>
  <c r="I270" i="4" s="1"/>
  <c r="O270" i="1"/>
  <c r="I271" i="1"/>
  <c r="I271" i="4" s="1"/>
  <c r="O271" i="1"/>
  <c r="I272" i="1"/>
  <c r="I272" i="4" s="1"/>
  <c r="O272" i="1"/>
  <c r="I273" i="1"/>
  <c r="I273" i="4" s="1"/>
  <c r="O273" i="1"/>
  <c r="I274" i="1"/>
  <c r="I274" i="4" s="1"/>
  <c r="O274" i="1"/>
  <c r="I275" i="1"/>
  <c r="I275" i="4" s="1"/>
  <c r="O275" i="1"/>
  <c r="I276" i="1"/>
  <c r="I276" i="4" s="1"/>
  <c r="O276" i="1"/>
  <c r="I277" i="1"/>
  <c r="I277" i="4" s="1"/>
  <c r="O277" i="1"/>
  <c r="I278" i="1"/>
  <c r="I278" i="4" s="1"/>
  <c r="O278" i="1"/>
  <c r="I279" i="1"/>
  <c r="I279" i="4" s="1"/>
  <c r="O279" i="1"/>
  <c r="I280" i="1"/>
  <c r="I280" i="4" s="1"/>
  <c r="O280" i="1"/>
  <c r="I281" i="1"/>
  <c r="I281" i="4" s="1"/>
  <c r="O281" i="1"/>
  <c r="I282" i="1"/>
  <c r="I282" i="4" s="1"/>
  <c r="O282" i="1"/>
  <c r="I283" i="1"/>
  <c r="I283" i="4" s="1"/>
  <c r="O283" i="1"/>
  <c r="I284" i="1"/>
  <c r="I284" i="4" s="1"/>
  <c r="O284" i="1"/>
  <c r="I285" i="1"/>
  <c r="I285" i="4" s="1"/>
  <c r="O285" i="1"/>
  <c r="I286" i="1"/>
  <c r="I286" i="4" s="1"/>
  <c r="O286" i="1"/>
  <c r="I287" i="1"/>
  <c r="I287" i="4" s="1"/>
  <c r="O287" i="1"/>
  <c r="I288" i="1"/>
  <c r="I288" i="4" s="1"/>
  <c r="O288" i="1"/>
  <c r="I289" i="1"/>
  <c r="I289" i="4" s="1"/>
  <c r="O289" i="1"/>
  <c r="I290" i="1"/>
  <c r="I290" i="4" s="1"/>
  <c r="O290" i="1"/>
  <c r="I291" i="1"/>
  <c r="I291" i="4" s="1"/>
  <c r="O291" i="1"/>
  <c r="I292" i="1"/>
  <c r="I292" i="4" s="1"/>
  <c r="O292" i="1"/>
  <c r="I293" i="1"/>
  <c r="I293" i="4" s="1"/>
  <c r="O293" i="1"/>
  <c r="I294" i="1"/>
  <c r="I294" i="4" s="1"/>
  <c r="O294" i="1"/>
  <c r="I295" i="1"/>
  <c r="I295" i="4" s="1"/>
  <c r="O295" i="1"/>
  <c r="I296" i="1"/>
  <c r="I296" i="4" s="1"/>
  <c r="O296" i="1"/>
  <c r="I297" i="1"/>
  <c r="I297" i="4" s="1"/>
  <c r="O297" i="1"/>
  <c r="I298" i="1"/>
  <c r="I298" i="4" s="1"/>
  <c r="O298" i="1"/>
  <c r="I299" i="1"/>
  <c r="I299" i="4" s="1"/>
  <c r="O299" i="1"/>
  <c r="I300" i="1"/>
  <c r="I300" i="4" s="1"/>
  <c r="O300" i="1"/>
  <c r="I301" i="1"/>
  <c r="I301" i="4" s="1"/>
  <c r="O301" i="1"/>
  <c r="I302" i="1"/>
  <c r="I302" i="4" s="1"/>
  <c r="O302" i="1"/>
  <c r="I303" i="1"/>
  <c r="I303" i="4" s="1"/>
  <c r="O303" i="1"/>
  <c r="I304" i="1"/>
  <c r="I304" i="4" s="1"/>
  <c r="O304" i="1"/>
  <c r="I305" i="1"/>
  <c r="I305" i="4" s="1"/>
  <c r="O305" i="1"/>
  <c r="I306" i="1"/>
  <c r="I306" i="4" s="1"/>
  <c r="O306" i="1"/>
  <c r="I307" i="1"/>
  <c r="I307" i="4" s="1"/>
  <c r="O307" i="1"/>
  <c r="I308" i="1"/>
  <c r="I308" i="4" s="1"/>
  <c r="O308" i="1"/>
  <c r="I309" i="1"/>
  <c r="I309" i="4" s="1"/>
  <c r="O309" i="1"/>
  <c r="I310" i="1"/>
  <c r="I310" i="4" s="1"/>
  <c r="O310" i="1"/>
  <c r="I311" i="1"/>
  <c r="I311" i="4" s="1"/>
  <c r="O311" i="1"/>
  <c r="I312" i="1"/>
  <c r="I312" i="4" s="1"/>
  <c r="O312" i="1"/>
  <c r="I313" i="1"/>
  <c r="I313" i="4" s="1"/>
  <c r="O313" i="1"/>
  <c r="I314" i="1"/>
  <c r="I314" i="4" s="1"/>
  <c r="O314" i="1"/>
  <c r="I315" i="1"/>
  <c r="I315" i="4" s="1"/>
  <c r="O315" i="1"/>
  <c r="I316" i="1"/>
  <c r="I316" i="4" s="1"/>
  <c r="O316" i="1"/>
  <c r="I317" i="1"/>
  <c r="I317" i="4" s="1"/>
  <c r="O317" i="1"/>
  <c r="I318" i="1"/>
  <c r="I318" i="4" s="1"/>
  <c r="O318" i="1"/>
  <c r="I319" i="1"/>
  <c r="I319" i="4" s="1"/>
  <c r="O319" i="1"/>
  <c r="I320" i="1"/>
  <c r="I320" i="4" s="1"/>
  <c r="O320" i="1"/>
  <c r="I321" i="1"/>
  <c r="I321" i="4" s="1"/>
  <c r="O321" i="1"/>
  <c r="I322" i="1"/>
  <c r="I322" i="4" s="1"/>
  <c r="O322" i="1"/>
  <c r="I323" i="1"/>
  <c r="I323" i="4" s="1"/>
  <c r="O323" i="1"/>
  <c r="I324" i="1"/>
  <c r="I324" i="4" s="1"/>
  <c r="O324" i="1"/>
  <c r="I325" i="1"/>
  <c r="I325" i="4" s="1"/>
  <c r="O325" i="1"/>
  <c r="I326" i="1"/>
  <c r="I326" i="4" s="1"/>
  <c r="O326" i="1"/>
  <c r="I327" i="1"/>
  <c r="I327" i="4" s="1"/>
  <c r="O327" i="1"/>
  <c r="I328" i="1"/>
  <c r="I328" i="4" s="1"/>
  <c r="O328" i="1"/>
  <c r="I329" i="1"/>
  <c r="I329" i="4" s="1"/>
  <c r="O329" i="1"/>
  <c r="Q324" i="1" l="1"/>
  <c r="P324" i="1"/>
  <c r="AH324" i="4"/>
  <c r="Q308" i="1"/>
  <c r="P308" i="1"/>
  <c r="AH308" i="4"/>
  <c r="P288" i="1"/>
  <c r="Q288" i="1"/>
  <c r="AH288" i="4"/>
  <c r="Q276" i="1"/>
  <c r="P276" i="1"/>
  <c r="AH276" i="4"/>
  <c r="P248" i="1"/>
  <c r="Q248" i="1"/>
  <c r="AH248" i="4"/>
  <c r="P192" i="1"/>
  <c r="Q192" i="1"/>
  <c r="P327" i="1"/>
  <c r="Q327" i="1"/>
  <c r="Q323" i="1"/>
  <c r="P323" i="1"/>
  <c r="AH323" i="4"/>
  <c r="P319" i="1"/>
  <c r="Q319" i="1"/>
  <c r="AH319" i="4"/>
  <c r="Q315" i="1"/>
  <c r="P315" i="1"/>
  <c r="AH315" i="4"/>
  <c r="P311" i="1"/>
  <c r="Q311" i="1"/>
  <c r="AH311" i="4"/>
  <c r="Q307" i="1"/>
  <c r="P307" i="1"/>
  <c r="AH307" i="4"/>
  <c r="P303" i="1"/>
  <c r="Q303" i="1"/>
  <c r="AH303" i="4"/>
  <c r="Q299" i="1"/>
  <c r="P299" i="1"/>
  <c r="AH299" i="4"/>
  <c r="P295" i="1"/>
  <c r="Q295" i="1"/>
  <c r="AH295" i="4"/>
  <c r="Q291" i="1"/>
  <c r="P291" i="1"/>
  <c r="AH291" i="4"/>
  <c r="P287" i="1"/>
  <c r="Q287" i="1"/>
  <c r="AH287" i="4"/>
  <c r="Q283" i="1"/>
  <c r="P283" i="1"/>
  <c r="AH283" i="4"/>
  <c r="P279" i="1"/>
  <c r="Q279" i="1"/>
  <c r="AH279" i="4"/>
  <c r="Q275" i="1"/>
  <c r="P275" i="1"/>
  <c r="AH275" i="4"/>
  <c r="P271" i="1"/>
  <c r="Q271" i="1"/>
  <c r="Q267" i="1"/>
  <c r="P267" i="1"/>
  <c r="AH267" i="4"/>
  <c r="P263" i="1"/>
  <c r="Q263" i="1"/>
  <c r="AH263" i="4"/>
  <c r="Q259" i="1"/>
  <c r="P259" i="1"/>
  <c r="AH259" i="4"/>
  <c r="P255" i="1"/>
  <c r="Q255" i="1"/>
  <c r="Q251" i="1"/>
  <c r="P251" i="1"/>
  <c r="AH251" i="4"/>
  <c r="P247" i="1"/>
  <c r="Q247" i="1"/>
  <c r="AH247" i="4"/>
  <c r="Q243" i="1"/>
  <c r="P243" i="1"/>
  <c r="AH243" i="4"/>
  <c r="P239" i="1"/>
  <c r="Q239" i="1"/>
  <c r="AH239" i="4"/>
  <c r="Q235" i="1"/>
  <c r="P235" i="1"/>
  <c r="AH235" i="4"/>
  <c r="P231" i="1"/>
  <c r="Q231" i="1"/>
  <c r="AH231" i="4"/>
  <c r="Q227" i="1"/>
  <c r="P227" i="1"/>
  <c r="AH227" i="4"/>
  <c r="P223" i="1"/>
  <c r="Q223" i="1"/>
  <c r="Q219" i="1"/>
  <c r="P219" i="1"/>
  <c r="P215" i="1"/>
  <c r="Q215" i="1"/>
  <c r="Q211" i="1"/>
  <c r="P211" i="1"/>
  <c r="P207" i="1"/>
  <c r="Q207" i="1"/>
  <c r="Q203" i="1"/>
  <c r="P203" i="1"/>
  <c r="P199" i="1"/>
  <c r="Q199" i="1"/>
  <c r="Q195" i="1"/>
  <c r="P195" i="1"/>
  <c r="Q316" i="1"/>
  <c r="P316" i="1"/>
  <c r="AH316" i="4"/>
  <c r="Q300" i="1"/>
  <c r="P300" i="1"/>
  <c r="AH300" i="4"/>
  <c r="P280" i="1"/>
  <c r="Q280" i="1"/>
  <c r="AH280" i="4"/>
  <c r="Q260" i="1"/>
  <c r="P260" i="1"/>
  <c r="AH260" i="4"/>
  <c r="P256" i="1"/>
  <c r="Q256" i="1"/>
  <c r="AH256" i="4"/>
  <c r="P240" i="1"/>
  <c r="Q240" i="1"/>
  <c r="AH240" i="4"/>
  <c r="P232" i="1"/>
  <c r="Q232" i="1"/>
  <c r="AH232" i="4"/>
  <c r="Q228" i="1"/>
  <c r="P228" i="1"/>
  <c r="AH228" i="4"/>
  <c r="Q220" i="1"/>
  <c r="P220" i="1"/>
  <c r="P216" i="1"/>
  <c r="Q216" i="1"/>
  <c r="Q212" i="1"/>
  <c r="P212" i="1"/>
  <c r="Q196" i="1"/>
  <c r="P196" i="1"/>
  <c r="P326" i="1"/>
  <c r="Q326" i="1"/>
  <c r="AH326" i="4"/>
  <c r="P322" i="1"/>
  <c r="Q322" i="1"/>
  <c r="AH322" i="4"/>
  <c r="P318" i="1"/>
  <c r="Q318" i="1"/>
  <c r="AH318" i="4"/>
  <c r="P314" i="1"/>
  <c r="Q314" i="1"/>
  <c r="AH314" i="4"/>
  <c r="P310" i="1"/>
  <c r="Q310" i="1"/>
  <c r="AH310" i="4"/>
  <c r="P306" i="1"/>
  <c r="Q306" i="1"/>
  <c r="AH306" i="4"/>
  <c r="P302" i="1"/>
  <c r="Q302" i="1"/>
  <c r="AH302" i="4"/>
  <c r="P298" i="1"/>
  <c r="Q298" i="1"/>
  <c r="AH298" i="4"/>
  <c r="P294" i="1"/>
  <c r="Q294" i="1"/>
  <c r="AH294" i="4"/>
  <c r="P290" i="1"/>
  <c r="Q290" i="1"/>
  <c r="AH290" i="4"/>
  <c r="P286" i="1"/>
  <c r="Q286" i="1"/>
  <c r="AH286" i="4"/>
  <c r="P282" i="1"/>
  <c r="Q282" i="1"/>
  <c r="AH282" i="4"/>
  <c r="P278" i="1"/>
  <c r="Q278" i="1"/>
  <c r="AH278" i="4"/>
  <c r="P274" i="1"/>
  <c r="Q274" i="1"/>
  <c r="AH274" i="4"/>
  <c r="P270" i="1"/>
  <c r="Q270" i="1"/>
  <c r="P266" i="1"/>
  <c r="Q266" i="1"/>
  <c r="AH266" i="4"/>
  <c r="P262" i="1"/>
  <c r="Q262" i="1"/>
  <c r="AH262" i="4"/>
  <c r="P258" i="1"/>
  <c r="Q258" i="1"/>
  <c r="AH258" i="4"/>
  <c r="P254" i="1"/>
  <c r="Q254" i="1"/>
  <c r="P250" i="1"/>
  <c r="Q250" i="1"/>
  <c r="AH250" i="4"/>
  <c r="P246" i="1"/>
  <c r="Q246" i="1"/>
  <c r="AH246" i="4"/>
  <c r="P242" i="1"/>
  <c r="Q242" i="1"/>
  <c r="AH242" i="4"/>
  <c r="P238" i="1"/>
  <c r="Q238" i="1"/>
  <c r="AH238" i="4"/>
  <c r="P234" i="1"/>
  <c r="Q234" i="1"/>
  <c r="AH234" i="4"/>
  <c r="P230" i="1"/>
  <c r="Q230" i="1"/>
  <c r="AH230" i="4"/>
  <c r="P226" i="1"/>
  <c r="Q226" i="1"/>
  <c r="AH226" i="4"/>
  <c r="P222" i="1"/>
  <c r="Q222" i="1"/>
  <c r="P218" i="1"/>
  <c r="Q218" i="1"/>
  <c r="P214" i="1"/>
  <c r="Q214" i="1"/>
  <c r="P210" i="1"/>
  <c r="Q210" i="1"/>
  <c r="P206" i="1"/>
  <c r="Q206" i="1"/>
  <c r="P202" i="1"/>
  <c r="Q202" i="1"/>
  <c r="P198" i="1"/>
  <c r="Q198" i="1"/>
  <c r="P194" i="1"/>
  <c r="Q194" i="1"/>
  <c r="P312" i="1"/>
  <c r="Q312" i="1"/>
  <c r="AH312" i="4"/>
  <c r="Q292" i="1"/>
  <c r="P292" i="1"/>
  <c r="AH292" i="4"/>
  <c r="P272" i="1"/>
  <c r="Q272" i="1"/>
  <c r="Q244" i="1"/>
  <c r="P244" i="1"/>
  <c r="AH244" i="4"/>
  <c r="Q204" i="1"/>
  <c r="P204" i="1"/>
  <c r="P328" i="1"/>
  <c r="Q328" i="1"/>
  <c r="P304" i="1"/>
  <c r="Q304" i="1"/>
  <c r="AH304" i="4"/>
  <c r="Q284" i="1"/>
  <c r="P284" i="1"/>
  <c r="AH284" i="4"/>
  <c r="Q268" i="1"/>
  <c r="P268" i="1"/>
  <c r="AH268" i="4"/>
  <c r="Q252" i="1"/>
  <c r="P252" i="1"/>
  <c r="Q236" i="1"/>
  <c r="P236" i="1"/>
  <c r="AH236" i="4"/>
  <c r="P224" i="1"/>
  <c r="Q224" i="1"/>
  <c r="P200" i="1"/>
  <c r="Q200" i="1"/>
  <c r="P329" i="1"/>
  <c r="Q329" i="1"/>
  <c r="Q325" i="1"/>
  <c r="P325" i="1"/>
  <c r="AH325" i="4"/>
  <c r="P321" i="1"/>
  <c r="Q321" i="1"/>
  <c r="AH321" i="4"/>
  <c r="Q317" i="1"/>
  <c r="P317" i="1"/>
  <c r="AH317" i="4"/>
  <c r="P313" i="1"/>
  <c r="Q313" i="1"/>
  <c r="AH313" i="4"/>
  <c r="Q309" i="1"/>
  <c r="P309" i="1"/>
  <c r="AH309" i="4"/>
  <c r="P305" i="1"/>
  <c r="Q305" i="1"/>
  <c r="AH305" i="4"/>
  <c r="Q301" i="1"/>
  <c r="P301" i="1"/>
  <c r="AH301" i="4"/>
  <c r="P297" i="1"/>
  <c r="Q297" i="1"/>
  <c r="AH297" i="4"/>
  <c r="Q293" i="1"/>
  <c r="P293" i="1"/>
  <c r="AH293" i="4"/>
  <c r="P289" i="1"/>
  <c r="Q289" i="1"/>
  <c r="AH289" i="4"/>
  <c r="Q285" i="1"/>
  <c r="P285" i="1"/>
  <c r="AH285" i="4"/>
  <c r="P281" i="1"/>
  <c r="Q281" i="1"/>
  <c r="AH281" i="4"/>
  <c r="Q277" i="1"/>
  <c r="P277" i="1"/>
  <c r="AH277" i="4"/>
  <c r="P273" i="1"/>
  <c r="Q273" i="1"/>
  <c r="Q269" i="1"/>
  <c r="P269" i="1"/>
  <c r="AH269" i="4"/>
  <c r="P265" i="1"/>
  <c r="Q265" i="1"/>
  <c r="AH265" i="4"/>
  <c r="Q261" i="1"/>
  <c r="P261" i="1"/>
  <c r="AH261" i="4"/>
  <c r="P257" i="1"/>
  <c r="Q257" i="1"/>
  <c r="AH257" i="4"/>
  <c r="Q253" i="1"/>
  <c r="P253" i="1"/>
  <c r="P249" i="1"/>
  <c r="Q249" i="1"/>
  <c r="AH249" i="4"/>
  <c r="Q245" i="1"/>
  <c r="P245" i="1"/>
  <c r="AH245" i="4"/>
  <c r="P241" i="1"/>
  <c r="Q241" i="1"/>
  <c r="AH241" i="4"/>
  <c r="Q237" i="1"/>
  <c r="P237" i="1"/>
  <c r="AH237" i="4"/>
  <c r="P233" i="1"/>
  <c r="Q233" i="1"/>
  <c r="AH233" i="4"/>
  <c r="Q229" i="1"/>
  <c r="P229" i="1"/>
  <c r="AH229" i="4"/>
  <c r="P225" i="1"/>
  <c r="Q225" i="1"/>
  <c r="AH225" i="4"/>
  <c r="Q221" i="1"/>
  <c r="P221" i="1"/>
  <c r="P217" i="1"/>
  <c r="Q217" i="1"/>
  <c r="Q213" i="1"/>
  <c r="P213" i="1"/>
  <c r="P209" i="1"/>
  <c r="Q209" i="1"/>
  <c r="Q205" i="1"/>
  <c r="P205" i="1"/>
  <c r="P201" i="1"/>
  <c r="Q201" i="1"/>
  <c r="Q197" i="1"/>
  <c r="P197" i="1"/>
  <c r="P193" i="1"/>
  <c r="Q193" i="1"/>
  <c r="P320" i="1"/>
  <c r="Q320" i="1"/>
  <c r="AH320" i="4"/>
  <c r="P296" i="1"/>
  <c r="Q296" i="1"/>
  <c r="AH296" i="4"/>
  <c r="P264" i="1"/>
  <c r="Q264" i="1"/>
  <c r="AH264" i="4"/>
  <c r="P208" i="1"/>
  <c r="Q208" i="1"/>
  <c r="T24" i="13"/>
  <c r="U24" i="13" s="1"/>
  <c r="T21" i="13"/>
  <c r="U21" i="13" s="1"/>
  <c r="T22" i="13"/>
  <c r="U22" i="13" s="1"/>
  <c r="T20" i="13"/>
  <c r="U20" i="13" s="1"/>
  <c r="T17" i="13"/>
  <c r="U17" i="13" s="1"/>
  <c r="T18" i="13"/>
  <c r="U18" i="13" s="1"/>
  <c r="T15" i="13"/>
  <c r="U15" i="13" s="1"/>
  <c r="T23" i="13"/>
  <c r="U23" i="13" s="1"/>
  <c r="T29" i="13"/>
  <c r="U29" i="13" s="1"/>
  <c r="T19" i="13"/>
  <c r="U19" i="13" s="1"/>
  <c r="T28" i="13"/>
  <c r="U28" i="13" s="1"/>
  <c r="T25" i="13"/>
  <c r="U25" i="13" s="1"/>
  <c r="T16" i="13"/>
  <c r="U16" i="13" s="1"/>
  <c r="R14" i="13"/>
  <c r="T14" i="13" s="1"/>
  <c r="U14" i="13" s="1"/>
  <c r="AC114" i="4" l="1"/>
  <c r="AH114" i="4" s="1"/>
  <c r="AF114" i="4"/>
  <c r="AC115" i="4"/>
  <c r="AH115" i="4" s="1"/>
  <c r="AF115" i="4"/>
  <c r="AC116" i="4"/>
  <c r="AH116" i="4" s="1"/>
  <c r="AF116" i="4"/>
  <c r="AC117" i="4"/>
  <c r="AH117" i="4" s="1"/>
  <c r="AF117" i="4"/>
  <c r="AC118" i="4"/>
  <c r="AH118" i="4" s="1"/>
  <c r="AF118" i="4"/>
  <c r="AC119" i="4"/>
  <c r="AH119" i="4" s="1"/>
  <c r="AF119" i="4"/>
  <c r="AC120" i="4"/>
  <c r="AH120" i="4" s="1"/>
  <c r="AF120" i="4"/>
  <c r="AC121" i="4"/>
  <c r="AH121" i="4" s="1"/>
  <c r="AF121" i="4"/>
  <c r="AC122" i="4"/>
  <c r="AH122" i="4" s="1"/>
  <c r="AF122" i="4"/>
  <c r="AC123" i="4"/>
  <c r="AH123" i="4" s="1"/>
  <c r="AF123" i="4"/>
  <c r="AC124" i="4"/>
  <c r="AH124" i="4" s="1"/>
  <c r="AF124" i="4"/>
  <c r="AC125" i="4"/>
  <c r="AH125" i="4" s="1"/>
  <c r="AF125" i="4"/>
  <c r="AC126" i="4"/>
  <c r="AH126" i="4" s="1"/>
  <c r="AF126" i="4"/>
  <c r="AC127" i="4"/>
  <c r="AH127" i="4" s="1"/>
  <c r="AF127" i="4"/>
  <c r="AC128" i="4"/>
  <c r="AH128" i="4" s="1"/>
  <c r="AF128" i="4"/>
  <c r="AC129" i="4"/>
  <c r="AH129" i="4" s="1"/>
  <c r="AF129" i="4"/>
  <c r="AC130" i="4"/>
  <c r="AH130" i="4" s="1"/>
  <c r="AF130" i="4"/>
  <c r="AC131" i="4"/>
  <c r="AH131" i="4" s="1"/>
  <c r="AF131" i="4"/>
  <c r="AC132" i="4"/>
  <c r="AH132" i="4" s="1"/>
  <c r="AF132" i="4"/>
  <c r="AC133" i="4"/>
  <c r="AH133" i="4" s="1"/>
  <c r="AF133" i="4"/>
  <c r="AC134" i="4"/>
  <c r="AH134" i="4" s="1"/>
  <c r="AF134" i="4"/>
  <c r="AC135" i="4"/>
  <c r="AH135" i="4" s="1"/>
  <c r="AF135" i="4"/>
  <c r="AC136" i="4"/>
  <c r="AF136" i="4"/>
  <c r="AC137" i="4"/>
  <c r="AF137" i="4"/>
  <c r="AC138" i="4"/>
  <c r="AF138" i="4"/>
  <c r="AC139" i="4"/>
  <c r="AF139" i="4"/>
  <c r="AC140" i="4"/>
  <c r="AF140" i="4"/>
  <c r="AC141" i="4"/>
  <c r="AF141" i="4"/>
  <c r="AC142" i="4"/>
  <c r="AF142" i="4"/>
  <c r="AC143" i="4"/>
  <c r="AF143" i="4"/>
  <c r="AC144" i="4"/>
  <c r="AF144" i="4"/>
  <c r="AC145" i="4"/>
  <c r="AF145" i="4"/>
  <c r="AC146" i="4"/>
  <c r="AF146" i="4"/>
  <c r="AC147" i="4"/>
  <c r="AF147" i="4"/>
  <c r="AC148" i="4"/>
  <c r="AF148" i="4"/>
  <c r="AC149" i="4"/>
  <c r="AF149" i="4"/>
  <c r="AC150" i="4"/>
  <c r="AF150" i="4"/>
  <c r="AC151" i="4"/>
  <c r="AF151" i="4"/>
  <c r="AC152" i="4"/>
  <c r="AF152" i="4"/>
  <c r="AC153" i="4"/>
  <c r="AF153" i="4"/>
  <c r="AC154" i="4"/>
  <c r="AF154" i="4"/>
  <c r="AC155" i="4"/>
  <c r="AF155" i="4"/>
  <c r="AC156" i="4"/>
  <c r="AF156" i="4"/>
  <c r="AC157" i="4"/>
  <c r="AF157" i="4"/>
  <c r="AC158" i="4"/>
  <c r="AF158" i="4"/>
  <c r="AC159" i="4"/>
  <c r="AF159" i="4"/>
  <c r="AC160" i="4"/>
  <c r="AF160" i="4"/>
  <c r="AC161" i="4"/>
  <c r="AF161" i="4"/>
  <c r="AC162" i="4"/>
  <c r="AF162" i="4"/>
  <c r="AC163" i="4"/>
  <c r="AF163" i="4"/>
  <c r="AC164" i="4"/>
  <c r="AF164" i="4"/>
  <c r="AC165" i="4"/>
  <c r="AF165" i="4"/>
  <c r="AC166" i="4"/>
  <c r="AF166" i="4"/>
  <c r="AC167" i="4"/>
  <c r="AF167" i="4"/>
  <c r="AC168" i="4"/>
  <c r="AF168" i="4"/>
  <c r="AC169" i="4"/>
  <c r="AF169" i="4"/>
  <c r="AC170" i="4"/>
  <c r="AF170" i="4"/>
  <c r="AC171" i="4"/>
  <c r="AF171" i="4"/>
  <c r="AC172" i="4"/>
  <c r="AF172" i="4"/>
  <c r="AC173" i="4"/>
  <c r="AF173" i="4"/>
  <c r="AC174" i="4"/>
  <c r="AF174" i="4"/>
  <c r="AC175" i="4"/>
  <c r="AF175" i="4"/>
  <c r="AC176" i="4"/>
  <c r="AF176" i="4"/>
  <c r="AC177" i="4"/>
  <c r="AF177" i="4"/>
  <c r="AC178" i="4"/>
  <c r="AF178" i="4"/>
  <c r="AC179" i="4"/>
  <c r="AF179" i="4"/>
  <c r="AC180" i="4"/>
  <c r="AF180" i="4"/>
  <c r="AC181" i="4"/>
  <c r="AF181" i="4"/>
  <c r="AC182" i="4"/>
  <c r="AF182" i="4"/>
  <c r="AC183" i="4"/>
  <c r="AF183" i="4"/>
  <c r="AC184" i="4"/>
  <c r="AF184" i="4"/>
  <c r="AC185" i="4"/>
  <c r="AF185" i="4"/>
  <c r="AC186" i="4"/>
  <c r="AF186" i="4"/>
  <c r="AC187" i="4"/>
  <c r="AF187" i="4"/>
  <c r="AC188" i="4"/>
  <c r="AF188" i="4"/>
  <c r="AC189" i="4"/>
  <c r="AF189" i="4"/>
  <c r="AC190" i="4"/>
  <c r="AF190" i="4"/>
  <c r="AC191" i="4"/>
  <c r="AF191" i="4"/>
  <c r="AC192" i="4"/>
  <c r="AH192" i="4" s="1"/>
  <c r="AF192" i="4"/>
  <c r="AC193" i="4"/>
  <c r="AH193" i="4" s="1"/>
  <c r="AF193" i="4"/>
  <c r="AC194" i="4"/>
  <c r="AH194" i="4" s="1"/>
  <c r="AF194" i="4"/>
  <c r="AC195" i="4"/>
  <c r="AH195" i="4" s="1"/>
  <c r="AF195" i="4"/>
  <c r="AC196" i="4"/>
  <c r="AH196" i="4" s="1"/>
  <c r="AF196" i="4"/>
  <c r="AC197" i="4"/>
  <c r="AH197" i="4" s="1"/>
  <c r="AF197" i="4"/>
  <c r="AC198" i="4"/>
  <c r="AH198" i="4" s="1"/>
  <c r="AF198" i="4"/>
  <c r="AC199" i="4"/>
  <c r="AH199" i="4" s="1"/>
  <c r="AF199" i="4"/>
  <c r="AC200" i="4"/>
  <c r="AH200" i="4" s="1"/>
  <c r="AF200" i="4"/>
  <c r="AC201" i="4"/>
  <c r="AH201" i="4" s="1"/>
  <c r="AF201" i="4"/>
  <c r="AC202" i="4"/>
  <c r="AH202" i="4" s="1"/>
  <c r="AF202" i="4"/>
  <c r="AC203" i="4"/>
  <c r="AH203" i="4" s="1"/>
  <c r="AF203" i="4"/>
  <c r="AC204" i="4"/>
  <c r="AH204" i="4" s="1"/>
  <c r="AF204" i="4"/>
  <c r="AC205" i="4"/>
  <c r="AH205" i="4" s="1"/>
  <c r="AF205" i="4"/>
  <c r="AC206" i="4"/>
  <c r="AH206" i="4" s="1"/>
  <c r="AF206" i="4"/>
  <c r="AC207" i="4"/>
  <c r="AH207" i="4" s="1"/>
  <c r="AF207" i="4"/>
  <c r="AC208" i="4"/>
  <c r="AH208" i="4" s="1"/>
  <c r="AF208" i="4"/>
  <c r="AC209" i="4"/>
  <c r="AH209" i="4" s="1"/>
  <c r="AF209" i="4"/>
  <c r="AC210" i="4"/>
  <c r="AH210" i="4" s="1"/>
  <c r="AF210" i="4"/>
  <c r="AC211" i="4"/>
  <c r="AH211" i="4" s="1"/>
  <c r="AF211" i="4"/>
  <c r="AC212" i="4"/>
  <c r="AH212" i="4" s="1"/>
  <c r="AF212" i="4"/>
  <c r="AC213" i="4"/>
  <c r="AH213" i="4" s="1"/>
  <c r="AF213" i="4"/>
  <c r="AC214" i="4"/>
  <c r="AH214" i="4" s="1"/>
  <c r="AF214" i="4"/>
  <c r="AC215" i="4"/>
  <c r="AH215" i="4" s="1"/>
  <c r="AF215" i="4"/>
  <c r="AC216" i="4"/>
  <c r="AH216" i="4" s="1"/>
  <c r="AF216" i="4"/>
  <c r="AC217" i="4"/>
  <c r="AH217" i="4" s="1"/>
  <c r="AF217" i="4"/>
  <c r="AC218" i="4"/>
  <c r="AH218" i="4" s="1"/>
  <c r="AF218" i="4"/>
  <c r="AC219" i="4"/>
  <c r="AH219" i="4" s="1"/>
  <c r="AF219" i="4"/>
  <c r="AC220" i="4"/>
  <c r="AH220" i="4" s="1"/>
  <c r="AF220" i="4"/>
  <c r="AC221" i="4"/>
  <c r="AH221" i="4" s="1"/>
  <c r="AF221" i="4"/>
  <c r="AC222" i="4"/>
  <c r="AH222" i="4" s="1"/>
  <c r="AF222" i="4"/>
  <c r="AC223" i="4"/>
  <c r="AH223" i="4" s="1"/>
  <c r="AF223" i="4"/>
  <c r="AC224" i="4"/>
  <c r="AH224" i="4" s="1"/>
  <c r="AF224" i="4"/>
  <c r="AC252" i="4"/>
  <c r="AH252" i="4" s="1"/>
  <c r="AF252" i="4"/>
  <c r="AC253" i="4"/>
  <c r="AH253" i="4" s="1"/>
  <c r="AF253" i="4"/>
  <c r="AC254" i="4"/>
  <c r="AH254" i="4" s="1"/>
  <c r="AF254" i="4"/>
  <c r="AC255" i="4"/>
  <c r="AH255" i="4" s="1"/>
  <c r="AF255" i="4"/>
  <c r="AC270" i="4"/>
  <c r="AH270" i="4" s="1"/>
  <c r="AF270" i="4"/>
  <c r="AC271" i="4"/>
  <c r="AH271" i="4" s="1"/>
  <c r="AF271" i="4"/>
  <c r="AC272" i="4"/>
  <c r="AH272" i="4" s="1"/>
  <c r="AF272" i="4"/>
  <c r="AC273" i="4"/>
  <c r="AH273" i="4" s="1"/>
  <c r="AF273" i="4"/>
  <c r="AC327" i="4"/>
  <c r="AH327" i="4" s="1"/>
  <c r="AF327" i="4"/>
  <c r="AC328" i="4"/>
  <c r="AH328" i="4" s="1"/>
  <c r="AF328" i="4"/>
  <c r="AC329" i="4"/>
  <c r="AH329" i="4" s="1"/>
  <c r="AF329" i="4"/>
  <c r="AC330" i="4"/>
  <c r="AH330" i="4" s="1"/>
  <c r="AF330" i="4"/>
  <c r="AC331" i="4"/>
  <c r="AH331" i="4" s="1"/>
  <c r="AF331" i="4"/>
  <c r="I17" i="1"/>
  <c r="I17" i="4" s="1"/>
  <c r="AF16" i="4"/>
  <c r="AC17" i="4"/>
  <c r="AF17" i="4"/>
  <c r="AC18" i="4"/>
  <c r="AF18" i="4"/>
  <c r="AC19" i="4"/>
  <c r="AF19" i="4"/>
  <c r="AC20" i="4"/>
  <c r="AF20" i="4"/>
  <c r="AC21" i="4"/>
  <c r="AF21" i="4"/>
  <c r="AC22" i="4"/>
  <c r="AF22" i="4"/>
  <c r="AC23" i="4"/>
  <c r="AF23" i="4"/>
  <c r="AC24" i="4"/>
  <c r="AF24" i="4"/>
  <c r="AC25" i="4"/>
  <c r="AF25" i="4"/>
  <c r="AC26" i="4"/>
  <c r="AF26" i="4"/>
  <c r="AC27" i="4"/>
  <c r="AF27" i="4"/>
  <c r="AC28" i="4"/>
  <c r="AF28" i="4"/>
  <c r="AC29" i="4"/>
  <c r="AF29" i="4"/>
  <c r="AC30" i="4"/>
  <c r="AF30" i="4"/>
  <c r="AC31" i="4"/>
  <c r="AF31" i="4"/>
  <c r="AC32" i="4"/>
  <c r="AF32" i="4"/>
  <c r="AC33" i="4"/>
  <c r="AF33" i="4"/>
  <c r="AC34" i="4"/>
  <c r="AF34" i="4"/>
  <c r="AC35" i="4"/>
  <c r="AF35" i="4"/>
  <c r="AC36" i="4"/>
  <c r="AF36" i="4"/>
  <c r="AC37" i="4"/>
  <c r="AF37" i="4"/>
  <c r="AC38" i="4"/>
  <c r="AF38" i="4"/>
  <c r="AC39" i="4"/>
  <c r="AF39" i="4"/>
  <c r="AC40" i="4"/>
  <c r="AF40" i="4"/>
  <c r="AC41" i="4"/>
  <c r="AF41" i="4"/>
  <c r="AC42" i="4"/>
  <c r="AF42" i="4"/>
  <c r="AC43" i="4"/>
  <c r="AF43" i="4"/>
  <c r="AC44" i="4"/>
  <c r="AF44" i="4"/>
  <c r="AC45" i="4"/>
  <c r="AF45" i="4"/>
  <c r="AC46" i="4"/>
  <c r="AF46" i="4"/>
  <c r="AC47" i="4"/>
  <c r="AF47" i="4"/>
  <c r="AC48" i="4"/>
  <c r="AF48" i="4"/>
  <c r="AC49" i="4"/>
  <c r="AF49" i="4"/>
  <c r="AC50" i="4"/>
  <c r="AF50" i="4"/>
  <c r="AC51" i="4"/>
  <c r="AF51" i="4"/>
  <c r="AC52" i="4"/>
  <c r="AF52" i="4"/>
  <c r="AC53" i="4"/>
  <c r="AF53" i="4"/>
  <c r="AC54" i="4"/>
  <c r="AF54" i="4"/>
  <c r="AC55" i="4"/>
  <c r="AF55" i="4"/>
  <c r="AC56" i="4"/>
  <c r="AF56" i="4"/>
  <c r="AC70" i="4"/>
  <c r="AH70" i="4" s="1"/>
  <c r="AF70" i="4"/>
  <c r="AC71" i="4"/>
  <c r="AH71" i="4" s="1"/>
  <c r="AF71" i="4"/>
  <c r="AC72" i="4"/>
  <c r="AH72" i="4" s="1"/>
  <c r="AF72" i="4"/>
  <c r="AC73" i="4"/>
  <c r="AH73" i="4" s="1"/>
  <c r="AF73" i="4"/>
  <c r="AC74" i="4"/>
  <c r="AH74" i="4" s="1"/>
  <c r="AF74" i="4"/>
  <c r="AC75" i="4"/>
  <c r="AH75" i="4" s="1"/>
  <c r="AF75" i="4"/>
  <c r="AC76" i="4"/>
  <c r="AH76" i="4" s="1"/>
  <c r="AF76" i="4"/>
  <c r="AC77" i="4"/>
  <c r="AH77" i="4" s="1"/>
  <c r="AF77" i="4"/>
  <c r="AC78" i="4"/>
  <c r="AH78" i="4" s="1"/>
  <c r="AF78" i="4"/>
  <c r="AC79" i="4"/>
  <c r="AH79" i="4" s="1"/>
  <c r="AF79" i="4"/>
  <c r="AC80" i="4"/>
  <c r="AH80" i="4" s="1"/>
  <c r="AF80" i="4"/>
  <c r="AC81" i="4"/>
  <c r="AH81" i="4" s="1"/>
  <c r="AF81" i="4"/>
  <c r="AC82" i="4"/>
  <c r="AH82" i="4" s="1"/>
  <c r="AF82" i="4"/>
  <c r="AC83" i="4"/>
  <c r="AH83" i="4" s="1"/>
  <c r="AF83" i="4"/>
  <c r="AC84" i="4"/>
  <c r="AH84" i="4" s="1"/>
  <c r="AF84" i="4"/>
  <c r="AC85" i="4"/>
  <c r="AH85" i="4" s="1"/>
  <c r="AF85" i="4"/>
  <c r="AC86" i="4"/>
  <c r="AH86" i="4" s="1"/>
  <c r="AF86" i="4"/>
  <c r="AC87" i="4"/>
  <c r="AH87" i="4" s="1"/>
  <c r="AF87" i="4"/>
  <c r="AC88" i="4"/>
  <c r="AH88" i="4" s="1"/>
  <c r="AF88" i="4"/>
  <c r="AC89" i="4"/>
  <c r="AH89" i="4" s="1"/>
  <c r="AF89" i="4"/>
  <c r="AC90" i="4"/>
  <c r="AH90" i="4" s="1"/>
  <c r="AF90" i="4"/>
  <c r="AC91" i="4"/>
  <c r="AH91" i="4" s="1"/>
  <c r="AF91" i="4"/>
  <c r="AC92" i="4"/>
  <c r="AH92" i="4" s="1"/>
  <c r="AF92" i="4"/>
  <c r="AC93" i="4"/>
  <c r="AH93" i="4" s="1"/>
  <c r="AF93" i="4"/>
  <c r="AC94" i="4"/>
  <c r="AH94" i="4" s="1"/>
  <c r="AF94" i="4"/>
  <c r="AC95" i="4"/>
  <c r="AH95" i="4" s="1"/>
  <c r="AF95" i="4"/>
  <c r="AC96" i="4"/>
  <c r="AH96" i="4" s="1"/>
  <c r="AF96" i="4"/>
  <c r="AC97" i="4"/>
  <c r="AH97" i="4" s="1"/>
  <c r="AF97" i="4"/>
  <c r="AC98" i="4"/>
  <c r="AH98" i="4" s="1"/>
  <c r="AF98" i="4"/>
  <c r="AC99" i="4"/>
  <c r="AH99" i="4" s="1"/>
  <c r="AF99" i="4"/>
  <c r="AC100" i="4"/>
  <c r="AH100" i="4" s="1"/>
  <c r="AF100" i="4"/>
  <c r="AC101" i="4"/>
  <c r="AH101" i="4" s="1"/>
  <c r="AF101" i="4"/>
  <c r="AC102" i="4"/>
  <c r="AH102" i="4" s="1"/>
  <c r="AF102" i="4"/>
  <c r="AC103" i="4"/>
  <c r="AH103" i="4" s="1"/>
  <c r="AF103" i="4"/>
  <c r="AC104" i="4"/>
  <c r="AH104" i="4" s="1"/>
  <c r="AF104" i="4"/>
  <c r="AC105" i="4"/>
  <c r="AH105" i="4" s="1"/>
  <c r="AF105" i="4"/>
  <c r="AC106" i="4"/>
  <c r="AH106" i="4" s="1"/>
  <c r="AF106" i="4"/>
  <c r="AC107" i="4"/>
  <c r="AH107" i="4" s="1"/>
  <c r="AF107" i="4"/>
  <c r="AC108" i="4"/>
  <c r="AH108" i="4" s="1"/>
  <c r="AF108" i="4"/>
  <c r="AC109" i="4"/>
  <c r="AH109" i="4" s="1"/>
  <c r="AF109" i="4"/>
  <c r="AC110" i="4"/>
  <c r="AH110" i="4" s="1"/>
  <c r="AF110" i="4"/>
  <c r="AC111" i="4"/>
  <c r="AH111" i="4" s="1"/>
  <c r="AF111" i="4"/>
  <c r="AC112" i="4"/>
  <c r="AH112" i="4" s="1"/>
  <c r="AF112" i="4"/>
  <c r="AC113" i="4"/>
  <c r="AH113" i="4" s="1"/>
  <c r="AF113" i="4"/>
  <c r="AC15" i="4"/>
  <c r="AH15" i="4" s="1"/>
  <c r="B5" i="9" l="1"/>
  <c r="B4" i="9"/>
  <c r="B3" i="9"/>
  <c r="J13" i="13"/>
  <c r="J30" i="13"/>
  <c r="R11" i="13"/>
  <c r="S11" i="13" l="1"/>
  <c r="S12" i="13"/>
  <c r="R13" i="13"/>
  <c r="S13" i="13" l="1"/>
  <c r="T13" i="13" s="1"/>
  <c r="U13" i="13" s="1"/>
  <c r="R12" i="13"/>
  <c r="S30" i="13" l="1"/>
  <c r="T12" i="13"/>
  <c r="U12" i="13" s="1"/>
  <c r="R30" i="13"/>
  <c r="T11" i="13"/>
  <c r="T30" i="13" s="1"/>
  <c r="G14" i="1" l="1"/>
  <c r="U11" i="13"/>
  <c r="O14" i="1" l="1"/>
  <c r="G14" i="4"/>
  <c r="F28" i="9"/>
  <c r="G28" i="9" s="1"/>
  <c r="H28" i="9" s="1"/>
  <c r="F29" i="9"/>
  <c r="G29" i="9" s="1"/>
  <c r="H29" i="9" s="1"/>
  <c r="I14" i="1"/>
  <c r="I14" i="4" s="1"/>
  <c r="G10" i="4"/>
  <c r="G9" i="4"/>
  <c r="D10" i="4"/>
  <c r="D9" i="4"/>
  <c r="J5" i="4"/>
  <c r="D7" i="4"/>
  <c r="D5" i="4"/>
  <c r="D6" i="4"/>
  <c r="M14" i="4"/>
  <c r="L14" i="4"/>
  <c r="J14" i="4"/>
  <c r="O181" i="1"/>
  <c r="O182" i="1"/>
  <c r="O183" i="1"/>
  <c r="O184" i="1"/>
  <c r="O185" i="1"/>
  <c r="O186" i="1"/>
  <c r="O187" i="1"/>
  <c r="O188" i="1"/>
  <c r="O189" i="1"/>
  <c r="O190" i="1"/>
  <c r="O191" i="1"/>
  <c r="I181" i="1"/>
  <c r="I181" i="4" s="1"/>
  <c r="I182" i="1"/>
  <c r="I182" i="4" s="1"/>
  <c r="I183" i="1"/>
  <c r="I183" i="4" s="1"/>
  <c r="I184" i="1"/>
  <c r="I184" i="4" s="1"/>
  <c r="I185" i="1"/>
  <c r="I185" i="4" s="1"/>
  <c r="I186" i="1"/>
  <c r="I186" i="4" s="1"/>
  <c r="I187" i="1"/>
  <c r="I187" i="4" s="1"/>
  <c r="I188" i="1"/>
  <c r="I188" i="4" s="1"/>
  <c r="I189" i="1"/>
  <c r="I189" i="4" s="1"/>
  <c r="I190" i="1"/>
  <c r="I190" i="4" s="1"/>
  <c r="I191" i="1"/>
  <c r="I191" i="4" s="1"/>
  <c r="P191" i="1" l="1"/>
  <c r="Q191" i="1"/>
  <c r="AH191" i="4"/>
  <c r="P183" i="1"/>
  <c r="Q183" i="1"/>
  <c r="AH183" i="4"/>
  <c r="Q188" i="1"/>
  <c r="P188" i="1"/>
  <c r="AH188" i="4"/>
  <c r="Q187" i="1"/>
  <c r="P187" i="1"/>
  <c r="AH187" i="4"/>
  <c r="P186" i="1"/>
  <c r="Q186" i="1"/>
  <c r="AH186" i="4"/>
  <c r="P185" i="1"/>
  <c r="Q185" i="1"/>
  <c r="AH185" i="4"/>
  <c r="P184" i="1"/>
  <c r="Q184" i="1"/>
  <c r="AH184" i="4"/>
  <c r="P190" i="1"/>
  <c r="Q190" i="1"/>
  <c r="AH190" i="4"/>
  <c r="P182" i="1"/>
  <c r="Q182" i="1"/>
  <c r="AH182" i="4"/>
  <c r="Q189" i="1"/>
  <c r="P189" i="1"/>
  <c r="AH189" i="4"/>
  <c r="Q181" i="1"/>
  <c r="P181" i="1"/>
  <c r="AH181" i="4"/>
  <c r="Q14" i="1"/>
  <c r="P14" i="1"/>
  <c r="AH14" i="4"/>
  <c r="L10" i="9"/>
  <c r="L22" i="9"/>
  <c r="K10" i="9"/>
  <c r="K22" i="9"/>
  <c r="J10" i="9"/>
  <c r="J22" i="9"/>
  <c r="J9" i="9"/>
  <c r="K27" i="9"/>
  <c r="K30" i="9"/>
  <c r="L11" i="9"/>
  <c r="L23" i="9"/>
  <c r="K11" i="9"/>
  <c r="K23" i="9"/>
  <c r="J11" i="9"/>
  <c r="J23" i="9"/>
  <c r="K9" i="9"/>
  <c r="J27" i="9"/>
  <c r="J29" i="9"/>
  <c r="L30" i="9"/>
  <c r="K19" i="9"/>
  <c r="L12" i="9"/>
  <c r="L24" i="9"/>
  <c r="K12" i="9"/>
  <c r="K24" i="9"/>
  <c r="J12" i="9"/>
  <c r="J24" i="9"/>
  <c r="L9" i="9"/>
  <c r="J15" i="9"/>
  <c r="K18" i="9"/>
  <c r="K31" i="9"/>
  <c r="L13" i="9"/>
  <c r="L25" i="9"/>
  <c r="K13" i="9"/>
  <c r="K25" i="9"/>
  <c r="J13" i="9"/>
  <c r="J25" i="9"/>
  <c r="M9" i="9"/>
  <c r="L31" i="9"/>
  <c r="L14" i="9"/>
  <c r="L26" i="9"/>
  <c r="K14" i="9"/>
  <c r="K26" i="9"/>
  <c r="J14" i="9"/>
  <c r="J26" i="9"/>
  <c r="L27" i="9"/>
  <c r="J30" i="9"/>
  <c r="J19" i="9"/>
  <c r="L15" i="9"/>
  <c r="K15" i="9"/>
  <c r="J31" i="9"/>
  <c r="L16" i="9"/>
  <c r="L28" i="9"/>
  <c r="K16" i="9"/>
  <c r="K28" i="9"/>
  <c r="J16" i="9"/>
  <c r="J28" i="9"/>
  <c r="L29" i="9"/>
  <c r="K17" i="9"/>
  <c r="K29" i="9"/>
  <c r="J17" i="9"/>
  <c r="J18" i="9"/>
  <c r="L17" i="9"/>
  <c r="L18" i="9"/>
  <c r="L19" i="9"/>
  <c r="L20" i="9"/>
  <c r="L32" i="9"/>
  <c r="K20" i="9"/>
  <c r="K32" i="9"/>
  <c r="J20" i="9"/>
  <c r="J32" i="9"/>
  <c r="L21" i="9"/>
  <c r="L33" i="9"/>
  <c r="K21" i="9"/>
  <c r="K33" i="9"/>
  <c r="J21" i="9"/>
  <c r="J33" i="9"/>
  <c r="P14" i="4"/>
  <c r="O14" i="4"/>
  <c r="AD317" i="4"/>
  <c r="AI317" i="4" s="1"/>
  <c r="AD323" i="4"/>
  <c r="AI323" i="4" s="1"/>
  <c r="AD326" i="4"/>
  <c r="AI326" i="4" s="1"/>
  <c r="AD320" i="4"/>
  <c r="AI320" i="4" s="1"/>
  <c r="AD325" i="4"/>
  <c r="AI325" i="4" s="1"/>
  <c r="AD318" i="4"/>
  <c r="AI318" i="4" s="1"/>
  <c r="AD322" i="4"/>
  <c r="AI322" i="4" s="1"/>
  <c r="AD321" i="4"/>
  <c r="AI321" i="4" s="1"/>
  <c r="AD316" i="4"/>
  <c r="AI316" i="4" s="1"/>
  <c r="AD324" i="4"/>
  <c r="AI324" i="4" s="1"/>
  <c r="AD319" i="4"/>
  <c r="AI319" i="4" s="1"/>
  <c r="AD315" i="4"/>
  <c r="AI315" i="4" s="1"/>
  <c r="AE316" i="4"/>
  <c r="AJ316" i="4" s="1"/>
  <c r="AE325" i="4"/>
  <c r="AJ325" i="4" s="1"/>
  <c r="AE318" i="4"/>
  <c r="AJ318" i="4" s="1"/>
  <c r="AE317" i="4"/>
  <c r="AJ317" i="4" s="1"/>
  <c r="AE319" i="4"/>
  <c r="AJ319" i="4" s="1"/>
  <c r="AE322" i="4"/>
  <c r="AJ322" i="4" s="1"/>
  <c r="AE315" i="4"/>
  <c r="AJ315" i="4" s="1"/>
  <c r="AE321" i="4"/>
  <c r="AJ321" i="4" s="1"/>
  <c r="AE323" i="4"/>
  <c r="AJ323" i="4" s="1"/>
  <c r="AE320" i="4"/>
  <c r="AJ320" i="4" s="1"/>
  <c r="AE324" i="4"/>
  <c r="AJ324" i="4" s="1"/>
  <c r="AE326" i="4"/>
  <c r="AJ326" i="4" s="1"/>
  <c r="AE58" i="4"/>
  <c r="AJ58" i="4" s="1"/>
  <c r="AE61" i="4"/>
  <c r="AJ61" i="4" s="1"/>
  <c r="AE59" i="4"/>
  <c r="AJ59" i="4" s="1"/>
  <c r="AE62" i="4"/>
  <c r="AJ62" i="4" s="1"/>
  <c r="AE68" i="4"/>
  <c r="AJ68" i="4" s="1"/>
  <c r="AE65" i="4"/>
  <c r="AJ65" i="4" s="1"/>
  <c r="AE63" i="4"/>
  <c r="AJ63" i="4" s="1"/>
  <c r="AE60" i="4"/>
  <c r="AJ60" i="4" s="1"/>
  <c r="AE57" i="4"/>
  <c r="AE67" i="4"/>
  <c r="AJ67" i="4" s="1"/>
  <c r="AE64" i="4"/>
  <c r="AJ64" i="4" s="1"/>
  <c r="AE69" i="4"/>
  <c r="AJ69" i="4" s="1"/>
  <c r="AE66" i="4"/>
  <c r="AJ66" i="4" s="1"/>
  <c r="AD14" i="4"/>
  <c r="AD68" i="4"/>
  <c r="AI68" i="4" s="1"/>
  <c r="AD59" i="4"/>
  <c r="AI59" i="4" s="1"/>
  <c r="AD62" i="4"/>
  <c r="AI62" i="4" s="1"/>
  <c r="AD65" i="4"/>
  <c r="AI65" i="4" s="1"/>
  <c r="AD60" i="4"/>
  <c r="AI60" i="4" s="1"/>
  <c r="AD57" i="4"/>
  <c r="AD58" i="4"/>
  <c r="AI58" i="4" s="1"/>
  <c r="AD61" i="4"/>
  <c r="AI61" i="4" s="1"/>
  <c r="AD64" i="4"/>
  <c r="AI64" i="4" s="1"/>
  <c r="AD63" i="4"/>
  <c r="AI63" i="4" s="1"/>
  <c r="AD66" i="4"/>
  <c r="AI66" i="4" s="1"/>
  <c r="AD67" i="4"/>
  <c r="AI67" i="4" s="1"/>
  <c r="AD69" i="4"/>
  <c r="AI69" i="4" s="1"/>
  <c r="M20" i="9"/>
  <c r="N20" i="9" s="1"/>
  <c r="O20" i="9" s="1"/>
  <c r="P20" i="9"/>
  <c r="M21" i="9"/>
  <c r="M33" i="9"/>
  <c r="P21" i="9"/>
  <c r="P33" i="9"/>
  <c r="P27" i="9"/>
  <c r="P17" i="9"/>
  <c r="M30" i="9"/>
  <c r="P19" i="9"/>
  <c r="M10" i="9"/>
  <c r="M22" i="9"/>
  <c r="P10" i="9"/>
  <c r="P22" i="9"/>
  <c r="P9" i="9"/>
  <c r="M29" i="9"/>
  <c r="M18" i="9"/>
  <c r="P31" i="9"/>
  <c r="M11" i="9"/>
  <c r="P11" i="9"/>
  <c r="P23" i="9"/>
  <c r="M13" i="9"/>
  <c r="N13" i="9" s="1"/>
  <c r="O13" i="9" s="1"/>
  <c r="P13" i="9"/>
  <c r="M14" i="9"/>
  <c r="P26" i="9"/>
  <c r="M27" i="9"/>
  <c r="M17" i="9"/>
  <c r="P18" i="9"/>
  <c r="M31" i="9"/>
  <c r="M12" i="9"/>
  <c r="M24" i="9"/>
  <c r="P12" i="9"/>
  <c r="P24" i="9"/>
  <c r="M25" i="9"/>
  <c r="P25" i="9"/>
  <c r="M26" i="9"/>
  <c r="P14" i="9"/>
  <c r="M15" i="9"/>
  <c r="P30" i="9"/>
  <c r="M19" i="9"/>
  <c r="N19" i="9" s="1"/>
  <c r="O19" i="9" s="1"/>
  <c r="P32" i="9"/>
  <c r="M32" i="9"/>
  <c r="P29" i="9"/>
  <c r="M16" i="9"/>
  <c r="N16" i="9" s="1"/>
  <c r="O16" i="9" s="1"/>
  <c r="M28" i="9"/>
  <c r="N28" i="9" s="1"/>
  <c r="O28" i="9" s="1"/>
  <c r="P16" i="9"/>
  <c r="P28" i="9"/>
  <c r="AD312" i="4"/>
  <c r="AI312" i="4" s="1"/>
  <c r="AD313" i="4"/>
  <c r="AI313" i="4" s="1"/>
  <c r="AD314" i="4"/>
  <c r="AI314" i="4" s="1"/>
  <c r="AE312" i="4"/>
  <c r="AJ312" i="4" s="1"/>
  <c r="AE313" i="4"/>
  <c r="AJ313" i="4" s="1"/>
  <c r="AE314" i="4"/>
  <c r="AJ314" i="4" s="1"/>
  <c r="AD300" i="4"/>
  <c r="AI300" i="4" s="1"/>
  <c r="AD301" i="4"/>
  <c r="AI301" i="4" s="1"/>
  <c r="AD302" i="4"/>
  <c r="AI302" i="4" s="1"/>
  <c r="AD303" i="4"/>
  <c r="AI303" i="4" s="1"/>
  <c r="AD295" i="4"/>
  <c r="AI295" i="4" s="1"/>
  <c r="AD298" i="4"/>
  <c r="AI298" i="4" s="1"/>
  <c r="AD310" i="4"/>
  <c r="AI310" i="4" s="1"/>
  <c r="AD296" i="4"/>
  <c r="AI296" i="4" s="1"/>
  <c r="AD308" i="4"/>
  <c r="AI308" i="4" s="1"/>
  <c r="AD297" i="4"/>
  <c r="AI297" i="4" s="1"/>
  <c r="AD309" i="4"/>
  <c r="AI309" i="4" s="1"/>
  <c r="AD306" i="4"/>
  <c r="AI306" i="4" s="1"/>
  <c r="AD305" i="4"/>
  <c r="AI305" i="4" s="1"/>
  <c r="AD307" i="4"/>
  <c r="AI307" i="4" s="1"/>
  <c r="AD293" i="4"/>
  <c r="AI293" i="4" s="1"/>
  <c r="AD294" i="4"/>
  <c r="AI294" i="4" s="1"/>
  <c r="AD311" i="4"/>
  <c r="AI311" i="4" s="1"/>
  <c r="AD304" i="4"/>
  <c r="AI304" i="4" s="1"/>
  <c r="AD299" i="4"/>
  <c r="AI299" i="4" s="1"/>
  <c r="AD292" i="4"/>
  <c r="AI292" i="4" s="1"/>
  <c r="AE295" i="4"/>
  <c r="AJ295" i="4" s="1"/>
  <c r="AE307" i="4"/>
  <c r="AJ307" i="4" s="1"/>
  <c r="AE296" i="4"/>
  <c r="AJ296" i="4" s="1"/>
  <c r="AE308" i="4"/>
  <c r="AJ308" i="4" s="1"/>
  <c r="AE302" i="4"/>
  <c r="AJ302" i="4" s="1"/>
  <c r="AE300" i="4"/>
  <c r="AJ300" i="4" s="1"/>
  <c r="AE301" i="4"/>
  <c r="AJ301" i="4" s="1"/>
  <c r="AE303" i="4"/>
  <c r="AJ303" i="4" s="1"/>
  <c r="AE306" i="4"/>
  <c r="AJ306" i="4" s="1"/>
  <c r="AE305" i="4"/>
  <c r="AJ305" i="4" s="1"/>
  <c r="AE310" i="4"/>
  <c r="AJ310" i="4" s="1"/>
  <c r="AE298" i="4"/>
  <c r="AJ298" i="4" s="1"/>
  <c r="AE293" i="4"/>
  <c r="AJ293" i="4" s="1"/>
  <c r="AE309" i="4"/>
  <c r="AJ309" i="4" s="1"/>
  <c r="AE304" i="4"/>
  <c r="AJ304" i="4" s="1"/>
  <c r="AE297" i="4"/>
  <c r="AJ297" i="4" s="1"/>
  <c r="AE292" i="4"/>
  <c r="AJ292" i="4" s="1"/>
  <c r="AE311" i="4"/>
  <c r="AJ311" i="4" s="1"/>
  <c r="AE294" i="4"/>
  <c r="AJ294" i="4" s="1"/>
  <c r="AE299" i="4"/>
  <c r="AJ299" i="4" s="1"/>
  <c r="AD276" i="4"/>
  <c r="AI276" i="4" s="1"/>
  <c r="AD288" i="4"/>
  <c r="AI288" i="4" s="1"/>
  <c r="AD277" i="4"/>
  <c r="AI277" i="4" s="1"/>
  <c r="AD289" i="4"/>
  <c r="AI289" i="4" s="1"/>
  <c r="AD286" i="4"/>
  <c r="AI286" i="4" s="1"/>
  <c r="AD285" i="4"/>
  <c r="AI285" i="4" s="1"/>
  <c r="AD282" i="4"/>
  <c r="AI282" i="4" s="1"/>
  <c r="AD274" i="4"/>
  <c r="AI274" i="4" s="1"/>
  <c r="AD280" i="4"/>
  <c r="AI280" i="4" s="1"/>
  <c r="AD284" i="4"/>
  <c r="AI284" i="4" s="1"/>
  <c r="AD281" i="4"/>
  <c r="AI281" i="4" s="1"/>
  <c r="AD291" i="4"/>
  <c r="AI291" i="4" s="1"/>
  <c r="AD279" i="4"/>
  <c r="AI279" i="4" s="1"/>
  <c r="AD287" i="4"/>
  <c r="AI287" i="4" s="1"/>
  <c r="AD283" i="4"/>
  <c r="AI283" i="4" s="1"/>
  <c r="AD290" i="4"/>
  <c r="AI290" i="4" s="1"/>
  <c r="AD278" i="4"/>
  <c r="AI278" i="4" s="1"/>
  <c r="AD275" i="4"/>
  <c r="AI275" i="4" s="1"/>
  <c r="AE282" i="4"/>
  <c r="AJ282" i="4" s="1"/>
  <c r="AE285" i="4"/>
  <c r="AJ285" i="4" s="1"/>
  <c r="AE278" i="4"/>
  <c r="AJ278" i="4" s="1"/>
  <c r="AE274" i="4"/>
  <c r="AJ274" i="4" s="1"/>
  <c r="AE286" i="4"/>
  <c r="AJ286" i="4" s="1"/>
  <c r="AE275" i="4"/>
  <c r="AJ275" i="4" s="1"/>
  <c r="AE287" i="4"/>
  <c r="AJ287" i="4" s="1"/>
  <c r="AE277" i="4"/>
  <c r="AJ277" i="4" s="1"/>
  <c r="AE289" i="4"/>
  <c r="AJ289" i="4" s="1"/>
  <c r="AE290" i="4"/>
  <c r="AJ290" i="4" s="1"/>
  <c r="AE291" i="4"/>
  <c r="AJ291" i="4" s="1"/>
  <c r="AE279" i="4"/>
  <c r="AJ279" i="4" s="1"/>
  <c r="AE280" i="4"/>
  <c r="AJ280" i="4" s="1"/>
  <c r="AE281" i="4"/>
  <c r="AJ281" i="4" s="1"/>
  <c r="AE283" i="4"/>
  <c r="AJ283" i="4" s="1"/>
  <c r="AE288" i="4"/>
  <c r="AJ288" i="4" s="1"/>
  <c r="AE284" i="4"/>
  <c r="AJ284" i="4" s="1"/>
  <c r="AE276" i="4"/>
  <c r="AJ276" i="4" s="1"/>
  <c r="AD260" i="4"/>
  <c r="AI260" i="4" s="1"/>
  <c r="AD261" i="4"/>
  <c r="AI261" i="4" s="1"/>
  <c r="AD263" i="4"/>
  <c r="AI263" i="4" s="1"/>
  <c r="AD269" i="4"/>
  <c r="AI269" i="4" s="1"/>
  <c r="AD257" i="4"/>
  <c r="AI257" i="4" s="1"/>
  <c r="AD266" i="4"/>
  <c r="AI266" i="4" s="1"/>
  <c r="AD264" i="4"/>
  <c r="AI264" i="4" s="1"/>
  <c r="AD256" i="4"/>
  <c r="AI256" i="4" s="1"/>
  <c r="AD265" i="4"/>
  <c r="AI265" i="4" s="1"/>
  <c r="AD267" i="4"/>
  <c r="AI267" i="4" s="1"/>
  <c r="AD268" i="4"/>
  <c r="AI268" i="4" s="1"/>
  <c r="AD258" i="4"/>
  <c r="AI258" i="4" s="1"/>
  <c r="AD259" i="4"/>
  <c r="AI259" i="4" s="1"/>
  <c r="AD262" i="4"/>
  <c r="AI262" i="4" s="1"/>
  <c r="AE265" i="4"/>
  <c r="AJ265" i="4" s="1"/>
  <c r="AE266" i="4"/>
  <c r="AJ266" i="4" s="1"/>
  <c r="AE260" i="4"/>
  <c r="AJ260" i="4" s="1"/>
  <c r="AE261" i="4"/>
  <c r="AJ261" i="4" s="1"/>
  <c r="AE262" i="4"/>
  <c r="AJ262" i="4" s="1"/>
  <c r="AE267" i="4"/>
  <c r="AJ267" i="4" s="1"/>
  <c r="AE263" i="4"/>
  <c r="AJ263" i="4" s="1"/>
  <c r="AE264" i="4"/>
  <c r="AJ264" i="4" s="1"/>
  <c r="AE256" i="4"/>
  <c r="AJ256" i="4" s="1"/>
  <c r="AE269" i="4"/>
  <c r="AJ269" i="4" s="1"/>
  <c r="AE258" i="4"/>
  <c r="AJ258" i="4" s="1"/>
  <c r="AE268" i="4"/>
  <c r="AJ268" i="4" s="1"/>
  <c r="AE257" i="4"/>
  <c r="AJ257" i="4" s="1"/>
  <c r="AE259" i="4"/>
  <c r="AJ259" i="4" s="1"/>
  <c r="G9" i="16"/>
  <c r="AE237" i="4"/>
  <c r="AJ237" i="4" s="1"/>
  <c r="AE248" i="4"/>
  <c r="AJ248" i="4" s="1"/>
  <c r="AE229" i="4"/>
  <c r="AJ229" i="4" s="1"/>
  <c r="AE241" i="4"/>
  <c r="AJ241" i="4" s="1"/>
  <c r="AE236" i="4"/>
  <c r="AJ236" i="4" s="1"/>
  <c r="AE249" i="4"/>
  <c r="AJ249" i="4" s="1"/>
  <c r="AE225" i="4"/>
  <c r="AJ225" i="4" s="1"/>
  <c r="AE240" i="4"/>
  <c r="AJ240" i="4" s="1"/>
  <c r="AE226" i="4"/>
  <c r="AJ226" i="4" s="1"/>
  <c r="AE238" i="4"/>
  <c r="AJ238" i="4" s="1"/>
  <c r="AE250" i="4"/>
  <c r="AJ250" i="4" s="1"/>
  <c r="AE227" i="4"/>
  <c r="AJ227" i="4" s="1"/>
  <c r="AE239" i="4"/>
  <c r="AJ239" i="4" s="1"/>
  <c r="AE251" i="4"/>
  <c r="AJ251" i="4" s="1"/>
  <c r="AE228" i="4"/>
  <c r="AJ228" i="4" s="1"/>
  <c r="AE242" i="4"/>
  <c r="AJ242" i="4" s="1"/>
  <c r="AE230" i="4"/>
  <c r="AJ230" i="4" s="1"/>
  <c r="AE247" i="4"/>
  <c r="AJ247" i="4" s="1"/>
  <c r="AE245" i="4"/>
  <c r="AJ245" i="4" s="1"/>
  <c r="AE233" i="4"/>
  <c r="AJ233" i="4" s="1"/>
  <c r="AE231" i="4"/>
  <c r="AJ231" i="4" s="1"/>
  <c r="AE246" i="4"/>
  <c r="AJ246" i="4" s="1"/>
  <c r="AE244" i="4"/>
  <c r="AJ244" i="4" s="1"/>
  <c r="AE232" i="4"/>
  <c r="AJ232" i="4" s="1"/>
  <c r="AE235" i="4"/>
  <c r="AJ235" i="4" s="1"/>
  <c r="AE243" i="4"/>
  <c r="AJ243" i="4" s="1"/>
  <c r="AE234" i="4"/>
  <c r="AJ234" i="4" s="1"/>
  <c r="G7" i="16"/>
  <c r="AD236" i="4"/>
  <c r="AI236" i="4" s="1"/>
  <c r="AD248" i="4"/>
  <c r="AI248" i="4" s="1"/>
  <c r="AD251" i="4"/>
  <c r="AI251" i="4" s="1"/>
  <c r="AD228" i="4"/>
  <c r="AI228" i="4" s="1"/>
  <c r="AD225" i="4"/>
  <c r="AI225" i="4" s="1"/>
  <c r="AD237" i="4"/>
  <c r="AI237" i="4" s="1"/>
  <c r="AD249" i="4"/>
  <c r="AI249" i="4" s="1"/>
  <c r="AD239" i="4"/>
  <c r="AI239" i="4" s="1"/>
  <c r="AD226" i="4"/>
  <c r="AI226" i="4" s="1"/>
  <c r="AD238" i="4"/>
  <c r="AI238" i="4" s="1"/>
  <c r="AD227" i="4"/>
  <c r="AI227" i="4" s="1"/>
  <c r="AD244" i="4"/>
  <c r="AI244" i="4" s="1"/>
  <c r="AD229" i="4"/>
  <c r="AI229" i="4" s="1"/>
  <c r="AD241" i="4"/>
  <c r="AI241" i="4" s="1"/>
  <c r="AD230" i="4"/>
  <c r="AI230" i="4" s="1"/>
  <c r="AD242" i="4"/>
  <c r="AI242" i="4" s="1"/>
  <c r="AD232" i="4"/>
  <c r="AI232" i="4" s="1"/>
  <c r="AD240" i="4"/>
  <c r="AI240" i="4" s="1"/>
  <c r="AD231" i="4"/>
  <c r="AI231" i="4" s="1"/>
  <c r="AD243" i="4"/>
  <c r="AI243" i="4" s="1"/>
  <c r="AD233" i="4"/>
  <c r="AI233" i="4" s="1"/>
  <c r="AD247" i="4"/>
  <c r="AI247" i="4" s="1"/>
  <c r="AD246" i="4"/>
  <c r="AI246" i="4" s="1"/>
  <c r="AD250" i="4"/>
  <c r="AI250" i="4" s="1"/>
  <c r="AD235" i="4"/>
  <c r="AI235" i="4" s="1"/>
  <c r="AD234" i="4"/>
  <c r="AI234" i="4" s="1"/>
  <c r="AD245" i="4"/>
  <c r="AI245" i="4" s="1"/>
  <c r="AD271" i="4"/>
  <c r="AI271" i="4" s="1"/>
  <c r="AD23" i="4"/>
  <c r="AD37" i="4"/>
  <c r="AD113" i="4"/>
  <c r="AI113" i="4" s="1"/>
  <c r="AD224" i="4"/>
  <c r="AI224" i="4" s="1"/>
  <c r="AD87" i="4"/>
  <c r="AI87" i="4" s="1"/>
  <c r="AD25" i="4"/>
  <c r="AD39" i="4"/>
  <c r="AD85" i="4"/>
  <c r="AI85" i="4" s="1"/>
  <c r="AD109" i="4"/>
  <c r="AI109" i="4" s="1"/>
  <c r="AD132" i="4"/>
  <c r="AI132" i="4" s="1"/>
  <c r="AD134" i="4"/>
  <c r="AI134" i="4" s="1"/>
  <c r="AD160" i="4"/>
  <c r="AD216" i="4"/>
  <c r="AI216" i="4" s="1"/>
  <c r="AD89" i="4"/>
  <c r="AI89" i="4" s="1"/>
  <c r="AD103" i="4"/>
  <c r="AI103" i="4" s="1"/>
  <c r="AD101" i="4"/>
  <c r="AI101" i="4" s="1"/>
  <c r="AD184" i="4"/>
  <c r="AD200" i="4"/>
  <c r="AI200" i="4" s="1"/>
  <c r="AD17" i="4"/>
  <c r="AD41" i="4"/>
  <c r="AD55" i="4"/>
  <c r="AD93" i="4"/>
  <c r="AI93" i="4" s="1"/>
  <c r="AD120" i="4"/>
  <c r="AI120" i="4" s="1"/>
  <c r="AD49" i="4"/>
  <c r="AD73" i="4"/>
  <c r="AI73" i="4" s="1"/>
  <c r="AD53" i="4"/>
  <c r="AD77" i="4"/>
  <c r="AI77" i="4" s="1"/>
  <c r="AD21" i="4"/>
  <c r="AD45" i="4"/>
  <c r="AD97" i="4"/>
  <c r="AI97" i="4" s="1"/>
  <c r="AD71" i="4"/>
  <c r="AI71" i="4" s="1"/>
  <c r="AD208" i="4"/>
  <c r="AI208" i="4" s="1"/>
  <c r="AD29" i="4"/>
  <c r="AD81" i="4"/>
  <c r="AI81" i="4" s="1"/>
  <c r="AD105" i="4"/>
  <c r="AI105" i="4" s="1"/>
  <c r="AD192" i="4"/>
  <c r="AI192" i="4" s="1"/>
  <c r="AD33" i="4"/>
  <c r="AD181" i="4"/>
  <c r="AD137" i="4"/>
  <c r="AD164" i="4"/>
  <c r="AD108" i="4"/>
  <c r="AI108" i="4" s="1"/>
  <c r="AD157" i="4"/>
  <c r="AD98" i="4"/>
  <c r="AI98" i="4" s="1"/>
  <c r="AD117" i="4"/>
  <c r="AI117" i="4" s="1"/>
  <c r="AD253" i="4"/>
  <c r="AI253" i="4" s="1"/>
  <c r="AD210" i="4"/>
  <c r="AI210" i="4" s="1"/>
  <c r="AD72" i="4"/>
  <c r="AI72" i="4" s="1"/>
  <c r="AD189" i="4"/>
  <c r="AD123" i="4"/>
  <c r="AI123" i="4" s="1"/>
  <c r="AD255" i="4"/>
  <c r="AI255" i="4" s="1"/>
  <c r="AD173" i="4"/>
  <c r="AD88" i="4"/>
  <c r="AI88" i="4" s="1"/>
  <c r="AD219" i="4"/>
  <c r="AI219" i="4" s="1"/>
  <c r="AD46" i="4"/>
  <c r="AD104" i="4"/>
  <c r="AI104" i="4" s="1"/>
  <c r="AD223" i="4"/>
  <c r="AI223" i="4" s="1"/>
  <c r="AD142" i="4"/>
  <c r="AD38" i="4"/>
  <c r="AD92" i="4"/>
  <c r="AI92" i="4" s="1"/>
  <c r="AD156" i="4"/>
  <c r="AD331" i="4"/>
  <c r="AI331" i="4" s="1"/>
  <c r="AD179" i="4"/>
  <c r="AD78" i="4"/>
  <c r="AI78" i="4" s="1"/>
  <c r="AD139" i="4"/>
  <c r="AD141" i="4"/>
  <c r="AD217" i="4"/>
  <c r="AI217" i="4" s="1"/>
  <c r="AD273" i="4"/>
  <c r="AI273" i="4" s="1"/>
  <c r="AD222" i="4"/>
  <c r="AI222" i="4" s="1"/>
  <c r="AD136" i="4"/>
  <c r="AD153" i="4"/>
  <c r="AD175" i="4"/>
  <c r="AD177" i="4"/>
  <c r="AD51" i="4"/>
  <c r="AD31" i="4"/>
  <c r="AD54" i="4"/>
  <c r="AD163" i="4"/>
  <c r="AD56" i="4"/>
  <c r="AD212" i="4"/>
  <c r="AI212" i="4" s="1"/>
  <c r="AD129" i="4"/>
  <c r="AI129" i="4" s="1"/>
  <c r="AD94" i="4"/>
  <c r="AI94" i="4" s="1"/>
  <c r="AD158" i="4"/>
  <c r="AD112" i="4"/>
  <c r="AI112" i="4" s="1"/>
  <c r="AD128" i="4"/>
  <c r="AI128" i="4" s="1"/>
  <c r="AD171" i="4"/>
  <c r="AD70" i="4"/>
  <c r="AI70" i="4" s="1"/>
  <c r="AD106" i="4"/>
  <c r="AI106" i="4" s="1"/>
  <c r="AD44" i="4"/>
  <c r="AD149" i="4"/>
  <c r="AD220" i="4"/>
  <c r="AI220" i="4" s="1"/>
  <c r="AD168" i="4"/>
  <c r="AD203" i="4"/>
  <c r="AI203" i="4" s="1"/>
  <c r="AD272" i="4"/>
  <c r="AI272" i="4" s="1"/>
  <c r="AD74" i="4"/>
  <c r="AI74" i="4" s="1"/>
  <c r="AD206" i="4"/>
  <c r="AI206" i="4" s="1"/>
  <c r="AD138" i="4"/>
  <c r="AD221" i="4"/>
  <c r="AI221" i="4" s="1"/>
  <c r="AD32" i="4"/>
  <c r="AD90" i="4"/>
  <c r="AI90" i="4" s="1"/>
  <c r="AD28" i="4"/>
  <c r="AD197" i="4"/>
  <c r="AI197" i="4" s="1"/>
  <c r="AD121" i="4"/>
  <c r="AI121" i="4" s="1"/>
  <c r="AD24" i="4"/>
  <c r="AD145" i="4"/>
  <c r="AD84" i="4"/>
  <c r="AI84" i="4" s="1"/>
  <c r="AD110" i="4"/>
  <c r="AI110" i="4" s="1"/>
  <c r="AD30" i="4"/>
  <c r="AD215" i="4"/>
  <c r="AI215" i="4" s="1"/>
  <c r="AD135" i="4"/>
  <c r="AI135" i="4" s="1"/>
  <c r="AD116" i="4"/>
  <c r="AI116" i="4" s="1"/>
  <c r="AD40" i="4"/>
  <c r="AD187" i="4"/>
  <c r="AD202" i="4"/>
  <c r="AI202" i="4" s="1"/>
  <c r="AD36" i="4"/>
  <c r="AD18" i="4"/>
  <c r="AD34" i="4"/>
  <c r="AD131" i="4"/>
  <c r="AI131" i="4" s="1"/>
  <c r="AD193" i="4"/>
  <c r="AI193" i="4" s="1"/>
  <c r="AD169" i="4"/>
  <c r="AD185" i="4"/>
  <c r="AD186" i="4"/>
  <c r="AD167" i="4"/>
  <c r="AD99" i="4"/>
  <c r="AI99" i="4" s="1"/>
  <c r="AD151" i="4"/>
  <c r="AD80" i="4"/>
  <c r="AI80" i="4" s="1"/>
  <c r="AD195" i="4"/>
  <c r="AI195" i="4" s="1"/>
  <c r="AD76" i="4"/>
  <c r="AI76" i="4" s="1"/>
  <c r="AD22" i="4"/>
  <c r="AD196" i="4"/>
  <c r="AI196" i="4" s="1"/>
  <c r="AD124" i="4"/>
  <c r="AI124" i="4" s="1"/>
  <c r="AD118" i="4"/>
  <c r="AI118" i="4" s="1"/>
  <c r="AD201" i="4"/>
  <c r="AI201" i="4" s="1"/>
  <c r="AD26" i="4"/>
  <c r="AD150" i="4"/>
  <c r="AD182" i="4"/>
  <c r="AD165" i="4"/>
  <c r="AD166" i="4"/>
  <c r="AD147" i="4"/>
  <c r="AD172" i="4"/>
  <c r="AD328" i="4"/>
  <c r="AI328" i="4" s="1"/>
  <c r="AD214" i="4"/>
  <c r="AI214" i="4" s="1"/>
  <c r="AD91" i="4"/>
  <c r="AI91" i="4" s="1"/>
  <c r="AD102" i="4"/>
  <c r="AI102" i="4" s="1"/>
  <c r="AD126" i="4"/>
  <c r="AI126" i="4" s="1"/>
  <c r="AD198" i="4"/>
  <c r="AI198" i="4" s="1"/>
  <c r="AD48" i="4"/>
  <c r="AD82" i="4"/>
  <c r="AI82" i="4" s="1"/>
  <c r="AD183" i="4"/>
  <c r="AD205" i="4"/>
  <c r="AI205" i="4" s="1"/>
  <c r="AD35" i="4"/>
  <c r="AD133" i="4"/>
  <c r="AI133" i="4" s="1"/>
  <c r="AD162" i="4"/>
  <c r="AD191" i="4"/>
  <c r="AD154" i="4"/>
  <c r="AD75" i="4"/>
  <c r="AI75" i="4" s="1"/>
  <c r="AD15" i="4"/>
  <c r="AI15" i="4" s="1"/>
  <c r="AD270" i="4"/>
  <c r="AI270" i="4" s="1"/>
  <c r="AD50" i="4"/>
  <c r="AD115" i="4"/>
  <c r="AI115" i="4" s="1"/>
  <c r="AD119" i="4"/>
  <c r="AI119" i="4" s="1"/>
  <c r="AD188" i="4"/>
  <c r="AD218" i="4"/>
  <c r="AI218" i="4" s="1"/>
  <c r="AD327" i="4"/>
  <c r="AI327" i="4" s="1"/>
  <c r="AD144" i="4"/>
  <c r="AD254" i="4"/>
  <c r="AI254" i="4" s="1"/>
  <c r="AD20" i="4"/>
  <c r="AD152" i="4"/>
  <c r="AD213" i="4"/>
  <c r="AI213" i="4" s="1"/>
  <c r="AD170" i="4"/>
  <c r="AD146" i="4"/>
  <c r="AD114" i="4"/>
  <c r="AI114" i="4" s="1"/>
  <c r="AD199" i="4"/>
  <c r="AI199" i="4" s="1"/>
  <c r="AD111" i="4"/>
  <c r="AI111" i="4" s="1"/>
  <c r="AD43" i="4"/>
  <c r="AD127" i="4"/>
  <c r="AI127" i="4" s="1"/>
  <c r="AD52" i="4"/>
  <c r="AD143" i="4"/>
  <c r="AD42" i="4"/>
  <c r="AD176" i="4"/>
  <c r="AD161" i="4"/>
  <c r="AD95" i="4"/>
  <c r="AI95" i="4" s="1"/>
  <c r="AD27" i="4"/>
  <c r="AD155" i="4"/>
  <c r="AD122" i="4"/>
  <c r="AI122" i="4" s="1"/>
  <c r="AD100" i="4"/>
  <c r="AI100" i="4" s="1"/>
  <c r="AD204" i="4"/>
  <c r="AI204" i="4" s="1"/>
  <c r="AD125" i="4"/>
  <c r="AI125" i="4" s="1"/>
  <c r="AD190" i="4"/>
  <c r="AD207" i="4"/>
  <c r="AI207" i="4" s="1"/>
  <c r="AD47" i="4"/>
  <c r="AD107" i="4"/>
  <c r="AI107" i="4" s="1"/>
  <c r="AD86" i="4"/>
  <c r="AI86" i="4" s="1"/>
  <c r="AD329" i="4"/>
  <c r="AI329" i="4" s="1"/>
  <c r="AD148" i="4"/>
  <c r="AD130" i="4"/>
  <c r="AI130" i="4" s="1"/>
  <c r="AD79" i="4"/>
  <c r="AI79" i="4" s="1"/>
  <c r="AD180" i="4"/>
  <c r="AD330" i="4"/>
  <c r="AI330" i="4" s="1"/>
  <c r="AD252" i="4"/>
  <c r="AI252" i="4" s="1"/>
  <c r="AD19" i="4"/>
  <c r="AD140" i="4"/>
  <c r="AD209" i="4"/>
  <c r="AI209" i="4" s="1"/>
  <c r="AD174" i="4"/>
  <c r="AD194" i="4"/>
  <c r="AI194" i="4" s="1"/>
  <c r="AD211" i="4"/>
  <c r="AI211" i="4" s="1"/>
  <c r="AD178" i="4"/>
  <c r="AD83" i="4"/>
  <c r="AI83" i="4" s="1"/>
  <c r="AD96" i="4"/>
  <c r="AI96" i="4" s="1"/>
  <c r="AD159" i="4"/>
  <c r="AE150" i="4"/>
  <c r="AE151" i="4"/>
  <c r="AE270" i="4"/>
  <c r="AJ270" i="4" s="1"/>
  <c r="AE166" i="4"/>
  <c r="AE215" i="4"/>
  <c r="AJ215" i="4" s="1"/>
  <c r="AE223" i="4"/>
  <c r="AJ223" i="4" s="1"/>
  <c r="AE147" i="4"/>
  <c r="AE119" i="4"/>
  <c r="AJ119" i="4" s="1"/>
  <c r="AE143" i="4"/>
  <c r="AE144" i="4"/>
  <c r="AE145" i="4"/>
  <c r="AE198" i="4"/>
  <c r="AJ198" i="4" s="1"/>
  <c r="AE200" i="4"/>
  <c r="AJ200" i="4" s="1"/>
  <c r="AE139" i="4"/>
  <c r="AE206" i="4"/>
  <c r="AJ206" i="4" s="1"/>
  <c r="AE95" i="4"/>
  <c r="AJ95" i="4" s="1"/>
  <c r="AE43" i="4"/>
  <c r="AE105" i="4"/>
  <c r="AJ105" i="4" s="1"/>
  <c r="AE111" i="4"/>
  <c r="AJ111" i="4" s="1"/>
  <c r="AE224" i="4"/>
  <c r="AJ224" i="4" s="1"/>
  <c r="AE118" i="4"/>
  <c r="AJ118" i="4" s="1"/>
  <c r="AE45" i="4"/>
  <c r="AE113" i="4"/>
  <c r="AJ113" i="4" s="1"/>
  <c r="AE17" i="4"/>
  <c r="AE176" i="4"/>
  <c r="AE160" i="4"/>
  <c r="AE165" i="4"/>
  <c r="AE158" i="4"/>
  <c r="AE131" i="4"/>
  <c r="AJ131" i="4" s="1"/>
  <c r="AE189" i="4"/>
  <c r="AE174" i="4"/>
  <c r="AE171" i="4"/>
  <c r="AE136" i="4"/>
  <c r="AE33" i="4"/>
  <c r="AE77" i="4"/>
  <c r="AJ77" i="4" s="1"/>
  <c r="AE49" i="4"/>
  <c r="AE116" i="4"/>
  <c r="AJ116" i="4" s="1"/>
  <c r="AE15" i="4"/>
  <c r="AJ15" i="4" s="1"/>
  <c r="AE51" i="4"/>
  <c r="AE164" i="4"/>
  <c r="AE129" i="4"/>
  <c r="AJ129" i="4" s="1"/>
  <c r="AE122" i="4"/>
  <c r="AJ122" i="4" s="1"/>
  <c r="AE187" i="4"/>
  <c r="AE204" i="4"/>
  <c r="AJ204" i="4" s="1"/>
  <c r="AE209" i="4"/>
  <c r="AJ209" i="4" s="1"/>
  <c r="AE212" i="4"/>
  <c r="AJ212" i="4" s="1"/>
  <c r="AE191" i="4"/>
  <c r="AE159" i="4"/>
  <c r="AE255" i="4"/>
  <c r="AJ255" i="4" s="1"/>
  <c r="AE148" i="4"/>
  <c r="AE110" i="4"/>
  <c r="AJ110" i="4" s="1"/>
  <c r="AE94" i="4"/>
  <c r="AJ94" i="4" s="1"/>
  <c r="AE78" i="4"/>
  <c r="AJ78" i="4" s="1"/>
  <c r="AE46" i="4"/>
  <c r="AE30" i="4"/>
  <c r="AE81" i="4"/>
  <c r="AJ81" i="4" s="1"/>
  <c r="AE197" i="4"/>
  <c r="AJ197" i="4" s="1"/>
  <c r="AE128" i="4"/>
  <c r="AJ128" i="4" s="1"/>
  <c r="AE135" i="4"/>
  <c r="AJ135" i="4" s="1"/>
  <c r="AE85" i="4"/>
  <c r="AJ85" i="4" s="1"/>
  <c r="AE19" i="4"/>
  <c r="AE101" i="4"/>
  <c r="AJ101" i="4" s="1"/>
  <c r="AE35" i="4"/>
  <c r="AE29" i="4"/>
  <c r="AE107" i="4"/>
  <c r="AJ107" i="4" s="1"/>
  <c r="AE31" i="4"/>
  <c r="AE330" i="4"/>
  <c r="AJ330" i="4" s="1"/>
  <c r="AE216" i="4"/>
  <c r="AJ216" i="4" s="1"/>
  <c r="AE272" i="4"/>
  <c r="AJ272" i="4" s="1"/>
  <c r="AE163" i="4"/>
  <c r="AE221" i="4"/>
  <c r="AJ221" i="4" s="1"/>
  <c r="AE121" i="4"/>
  <c r="AJ121" i="4" s="1"/>
  <c r="AE149" i="4"/>
  <c r="AE47" i="4"/>
  <c r="AE25" i="4"/>
  <c r="AE97" i="4"/>
  <c r="AJ97" i="4" s="1"/>
  <c r="AE91" i="4"/>
  <c r="AJ91" i="4" s="1"/>
  <c r="AE55" i="4"/>
  <c r="AE53" i="4"/>
  <c r="AE103" i="4"/>
  <c r="AJ103" i="4" s="1"/>
  <c r="AE254" i="4"/>
  <c r="AJ254" i="4" s="1"/>
  <c r="AE196" i="4"/>
  <c r="AJ196" i="4" s="1"/>
  <c r="AE133" i="4"/>
  <c r="AJ133" i="4" s="1"/>
  <c r="AE127" i="4"/>
  <c r="AJ127" i="4" s="1"/>
  <c r="AE219" i="4"/>
  <c r="AJ219" i="4" s="1"/>
  <c r="AE202" i="4"/>
  <c r="AJ202" i="4" s="1"/>
  <c r="AE203" i="4"/>
  <c r="AJ203" i="4" s="1"/>
  <c r="AE183" i="4"/>
  <c r="AE331" i="4"/>
  <c r="AJ331" i="4" s="1"/>
  <c r="AE152" i="4"/>
  <c r="AE71" i="4"/>
  <c r="AJ71" i="4" s="1"/>
  <c r="AE192" i="4"/>
  <c r="AJ192" i="4" s="1"/>
  <c r="AE208" i="4"/>
  <c r="AJ208" i="4" s="1"/>
  <c r="AE87" i="4"/>
  <c r="AJ87" i="4" s="1"/>
  <c r="AE83" i="4"/>
  <c r="AJ83" i="4" s="1"/>
  <c r="AE132" i="4"/>
  <c r="AJ132" i="4" s="1"/>
  <c r="AE195" i="4"/>
  <c r="AJ195" i="4" s="1"/>
  <c r="AE123" i="4"/>
  <c r="AJ123" i="4" s="1"/>
  <c r="AE141" i="4"/>
  <c r="AE137" i="4"/>
  <c r="AE180" i="4"/>
  <c r="AE112" i="4"/>
  <c r="AJ112" i="4" s="1"/>
  <c r="AE92" i="4"/>
  <c r="AJ92" i="4" s="1"/>
  <c r="AE74" i="4"/>
  <c r="AJ74" i="4" s="1"/>
  <c r="AE56" i="4"/>
  <c r="AE38" i="4"/>
  <c r="AE20" i="4"/>
  <c r="AE37" i="4"/>
  <c r="AE27" i="4"/>
  <c r="AE210" i="4"/>
  <c r="AJ210" i="4" s="1"/>
  <c r="AE140" i="4"/>
  <c r="AE181" i="4"/>
  <c r="AE173" i="4"/>
  <c r="AE115" i="4"/>
  <c r="AJ115" i="4" s="1"/>
  <c r="AE193" i="4"/>
  <c r="AJ193" i="4" s="1"/>
  <c r="AE153" i="4"/>
  <c r="AE169" i="4"/>
  <c r="AE185" i="4"/>
  <c r="AE186" i="4"/>
  <c r="AE23" i="4"/>
  <c r="AE109" i="4"/>
  <c r="AJ109" i="4" s="1"/>
  <c r="AE79" i="4"/>
  <c r="AJ79" i="4" s="1"/>
  <c r="AE89" i="4"/>
  <c r="AJ89" i="4" s="1"/>
  <c r="AE157" i="4"/>
  <c r="AE172" i="4"/>
  <c r="AE329" i="4"/>
  <c r="AJ329" i="4" s="1"/>
  <c r="AE175" i="4"/>
  <c r="AE211" i="4"/>
  <c r="AJ211" i="4" s="1"/>
  <c r="AE156" i="4"/>
  <c r="AE102" i="4"/>
  <c r="AJ102" i="4" s="1"/>
  <c r="AE82" i="4"/>
  <c r="AJ82" i="4" s="1"/>
  <c r="AE40" i="4"/>
  <c r="AE18" i="4"/>
  <c r="AE271" i="4"/>
  <c r="AJ271" i="4" s="1"/>
  <c r="AE73" i="4"/>
  <c r="AJ73" i="4" s="1"/>
  <c r="AE120" i="4"/>
  <c r="AJ120" i="4" s="1"/>
  <c r="AE184" i="4"/>
  <c r="AE134" i="4"/>
  <c r="AJ134" i="4" s="1"/>
  <c r="AE253" i="4"/>
  <c r="AJ253" i="4" s="1"/>
  <c r="AE155" i="4"/>
  <c r="AE117" i="4"/>
  <c r="AJ117" i="4" s="1"/>
  <c r="AE327" i="4"/>
  <c r="AJ327" i="4" s="1"/>
  <c r="AE167" i="4"/>
  <c r="AE100" i="4"/>
  <c r="AJ100" i="4" s="1"/>
  <c r="AE80" i="4"/>
  <c r="AJ80" i="4" s="1"/>
  <c r="AE36" i="4"/>
  <c r="AE41" i="4"/>
  <c r="AE75" i="4"/>
  <c r="AJ75" i="4" s="1"/>
  <c r="AE126" i="4"/>
  <c r="AJ126" i="4" s="1"/>
  <c r="AE154" i="4"/>
  <c r="AE252" i="4"/>
  <c r="AJ252" i="4" s="1"/>
  <c r="AE205" i="4"/>
  <c r="AJ205" i="4" s="1"/>
  <c r="AE99" i="4"/>
  <c r="AJ99" i="4" s="1"/>
  <c r="AE220" i="4"/>
  <c r="AJ220" i="4" s="1"/>
  <c r="AE125" i="4"/>
  <c r="AJ125" i="4" s="1"/>
  <c r="AE179" i="4"/>
  <c r="AE162" i="4"/>
  <c r="AE142" i="4"/>
  <c r="AE96" i="4"/>
  <c r="AJ96" i="4" s="1"/>
  <c r="AE72" i="4"/>
  <c r="AJ72" i="4" s="1"/>
  <c r="AE52" i="4"/>
  <c r="AE32" i="4"/>
  <c r="AE124" i="4"/>
  <c r="AJ124" i="4" s="1"/>
  <c r="AE213" i="4"/>
  <c r="AJ213" i="4" s="1"/>
  <c r="AE170" i="4"/>
  <c r="AE146" i="4"/>
  <c r="AE114" i="4"/>
  <c r="AJ114" i="4" s="1"/>
  <c r="AE199" i="4"/>
  <c r="AJ199" i="4" s="1"/>
  <c r="AE90" i="4"/>
  <c r="AJ90" i="4" s="1"/>
  <c r="AE70" i="4"/>
  <c r="AJ70" i="4" s="1"/>
  <c r="AE50" i="4"/>
  <c r="AE28" i="4"/>
  <c r="AE21" i="4"/>
  <c r="AE214" i="4"/>
  <c r="AJ214" i="4" s="1"/>
  <c r="AE39" i="4"/>
  <c r="AE182" i="4"/>
  <c r="AE190" i="4"/>
  <c r="AE86" i="4"/>
  <c r="AJ86" i="4" s="1"/>
  <c r="AE44" i="4"/>
  <c r="AE207" i="4"/>
  <c r="AJ207" i="4" s="1"/>
  <c r="AE42" i="4"/>
  <c r="AE201" i="4"/>
  <c r="AJ201" i="4" s="1"/>
  <c r="AE24" i="4"/>
  <c r="AE22" i="4"/>
  <c r="AE98" i="4"/>
  <c r="AJ98" i="4" s="1"/>
  <c r="AE168" i="4"/>
  <c r="AE138" i="4"/>
  <c r="AE84" i="4"/>
  <c r="AJ84" i="4" s="1"/>
  <c r="AE108" i="4"/>
  <c r="AJ108" i="4" s="1"/>
  <c r="AE222" i="4"/>
  <c r="AJ222" i="4" s="1"/>
  <c r="AE194" i="4"/>
  <c r="AJ194" i="4" s="1"/>
  <c r="AE106" i="4"/>
  <c r="AJ106" i="4" s="1"/>
  <c r="AE161" i="4"/>
  <c r="AE104" i="4"/>
  <c r="AJ104" i="4" s="1"/>
  <c r="AE178" i="4"/>
  <c r="AE130" i="4"/>
  <c r="AJ130" i="4" s="1"/>
  <c r="AE177" i="4"/>
  <c r="AE273" i="4"/>
  <c r="AJ273" i="4" s="1"/>
  <c r="AE93" i="4"/>
  <c r="AJ93" i="4" s="1"/>
  <c r="AE218" i="4"/>
  <c r="AJ218" i="4" s="1"/>
  <c r="AE76" i="4"/>
  <c r="AJ76" i="4" s="1"/>
  <c r="AE34" i="4"/>
  <c r="AE217" i="4"/>
  <c r="AJ217" i="4" s="1"/>
  <c r="AE188" i="4"/>
  <c r="AE26" i="4"/>
  <c r="AE54" i="4"/>
  <c r="AE48" i="4"/>
  <c r="AE328" i="4"/>
  <c r="AJ328" i="4" s="1"/>
  <c r="AE88" i="4"/>
  <c r="AJ88" i="4" s="1"/>
  <c r="AI181" i="4" l="1"/>
  <c r="AI185" i="4"/>
  <c r="AI188" i="4"/>
  <c r="AJ181" i="4"/>
  <c r="AJ190" i="4"/>
  <c r="AJ188" i="4"/>
  <c r="AI190" i="4"/>
  <c r="AJ186" i="4"/>
  <c r="AI189" i="4"/>
  <c r="AI186" i="4"/>
  <c r="AJ183" i="4"/>
  <c r="AJ189" i="4"/>
  <c r="AJ184" i="4"/>
  <c r="AI183" i="4"/>
  <c r="AI14" i="4"/>
  <c r="AI184" i="4"/>
  <c r="AI187" i="4"/>
  <c r="AJ182" i="4"/>
  <c r="AJ187" i="4"/>
  <c r="AJ191" i="4"/>
  <c r="M5" i="4"/>
  <c r="R14" i="4"/>
  <c r="Q14" i="4"/>
  <c r="AI182" i="4"/>
  <c r="AJ185" i="4"/>
  <c r="AI191" i="4"/>
  <c r="N15" i="9"/>
  <c r="O15" i="9" s="1"/>
  <c r="N31" i="9"/>
  <c r="O31" i="9" s="1"/>
  <c r="N11" i="9"/>
  <c r="O11" i="9" s="1"/>
  <c r="N22" i="9"/>
  <c r="O22" i="9" s="1"/>
  <c r="N10" i="9"/>
  <c r="O10" i="9" s="1"/>
  <c r="N33" i="9"/>
  <c r="O33" i="9" s="1"/>
  <c r="N26" i="9"/>
  <c r="O26" i="9" s="1"/>
  <c r="N17" i="9"/>
  <c r="O17" i="9" s="1"/>
  <c r="N21" i="9"/>
  <c r="O21" i="9" s="1"/>
  <c r="N27" i="9"/>
  <c r="O27" i="9" s="1"/>
  <c r="N25" i="9"/>
  <c r="O25" i="9" s="1"/>
  <c r="N18" i="9"/>
  <c r="O18" i="9" s="1"/>
  <c r="N32" i="9"/>
  <c r="O32" i="9" s="1"/>
  <c r="N14" i="9"/>
  <c r="O14" i="9" s="1"/>
  <c r="N29" i="9"/>
  <c r="O29" i="9" s="1"/>
  <c r="N30" i="9"/>
  <c r="O30" i="9" s="1"/>
  <c r="N24" i="9"/>
  <c r="O24" i="9" s="1"/>
  <c r="N9" i="9"/>
  <c r="O9" i="9" s="1"/>
  <c r="N12" i="9"/>
  <c r="O12" i="9" s="1"/>
  <c r="O38" i="1"/>
  <c r="O39" i="1"/>
  <c r="O40" i="1"/>
  <c r="O41" i="1"/>
  <c r="O42" i="1"/>
  <c r="O43" i="1"/>
  <c r="O44" i="1"/>
  <c r="O45" i="1"/>
  <c r="O46" i="1"/>
  <c r="O47" i="1"/>
  <c r="O48" i="1"/>
  <c r="O49" i="1"/>
  <c r="O50" i="1"/>
  <c r="O51" i="1"/>
  <c r="O52" i="1"/>
  <c r="O53" i="1"/>
  <c r="O54" i="1"/>
  <c r="O55" i="1"/>
  <c r="O56" i="1"/>
  <c r="O57"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I38" i="1"/>
  <c r="I38" i="4" s="1"/>
  <c r="I39" i="1"/>
  <c r="I39" i="4" s="1"/>
  <c r="I40" i="1"/>
  <c r="I40" i="4" s="1"/>
  <c r="I41" i="1"/>
  <c r="I41" i="4" s="1"/>
  <c r="I42" i="1"/>
  <c r="I42" i="4" s="1"/>
  <c r="I43" i="1"/>
  <c r="I43" i="4" s="1"/>
  <c r="I44" i="1"/>
  <c r="I44" i="4" s="1"/>
  <c r="I45" i="1"/>
  <c r="I45" i="4" s="1"/>
  <c r="I46" i="1"/>
  <c r="I46" i="4" s="1"/>
  <c r="I47" i="1"/>
  <c r="I47" i="4" s="1"/>
  <c r="I48" i="1"/>
  <c r="I48" i="4" s="1"/>
  <c r="I49" i="1"/>
  <c r="I49" i="4" s="1"/>
  <c r="I50" i="1"/>
  <c r="I50" i="4" s="1"/>
  <c r="I51" i="1"/>
  <c r="I51" i="4" s="1"/>
  <c r="I52" i="1"/>
  <c r="I52" i="4" s="1"/>
  <c r="I53" i="1"/>
  <c r="I53" i="4" s="1"/>
  <c r="I54" i="1"/>
  <c r="I54" i="4" s="1"/>
  <c r="I55" i="1"/>
  <c r="I55" i="4" s="1"/>
  <c r="I56" i="1"/>
  <c r="I56" i="4" s="1"/>
  <c r="I57" i="1"/>
  <c r="I57" i="4" s="1"/>
  <c r="I136" i="1"/>
  <c r="I136" i="4" s="1"/>
  <c r="I137" i="1"/>
  <c r="I137" i="4" s="1"/>
  <c r="I138" i="1"/>
  <c r="I138" i="4" s="1"/>
  <c r="I139" i="1"/>
  <c r="I139" i="4" s="1"/>
  <c r="I140" i="1"/>
  <c r="I140" i="4" s="1"/>
  <c r="I141" i="1"/>
  <c r="I141" i="4" s="1"/>
  <c r="I142" i="1"/>
  <c r="I142" i="4" s="1"/>
  <c r="I143" i="1"/>
  <c r="I143" i="4" s="1"/>
  <c r="I144" i="1"/>
  <c r="I144" i="4" s="1"/>
  <c r="I145" i="1"/>
  <c r="I145" i="4" s="1"/>
  <c r="I146" i="1"/>
  <c r="I146" i="4" s="1"/>
  <c r="I147" i="1"/>
  <c r="I147" i="4" s="1"/>
  <c r="I148" i="1"/>
  <c r="I148" i="4" s="1"/>
  <c r="I149" i="1"/>
  <c r="I149" i="4" s="1"/>
  <c r="I150" i="1"/>
  <c r="I150" i="4" s="1"/>
  <c r="I151" i="1"/>
  <c r="I151" i="4" s="1"/>
  <c r="I152" i="1"/>
  <c r="I152" i="4" s="1"/>
  <c r="I153" i="1"/>
  <c r="I153" i="4" s="1"/>
  <c r="I154" i="1"/>
  <c r="I154" i="4" s="1"/>
  <c r="I155" i="1"/>
  <c r="I155" i="4" s="1"/>
  <c r="I156" i="1"/>
  <c r="I156" i="4" s="1"/>
  <c r="I157" i="1"/>
  <c r="I157" i="4" s="1"/>
  <c r="I158" i="1"/>
  <c r="I158" i="4" s="1"/>
  <c r="I159" i="1"/>
  <c r="I159" i="4" s="1"/>
  <c r="I160" i="1"/>
  <c r="I160" i="4" s="1"/>
  <c r="I161" i="1"/>
  <c r="I161" i="4" s="1"/>
  <c r="I162" i="1"/>
  <c r="I162" i="4" s="1"/>
  <c r="I163" i="1"/>
  <c r="I163" i="4" s="1"/>
  <c r="I164" i="1"/>
  <c r="I164" i="4" s="1"/>
  <c r="I165" i="1"/>
  <c r="I165" i="4" s="1"/>
  <c r="I166" i="1"/>
  <c r="I166" i="4" s="1"/>
  <c r="I167" i="1"/>
  <c r="I167" i="4" s="1"/>
  <c r="I168" i="1"/>
  <c r="I168" i="4" s="1"/>
  <c r="I169" i="1"/>
  <c r="I169" i="4" s="1"/>
  <c r="I170" i="1"/>
  <c r="I170" i="4" s="1"/>
  <c r="I171" i="1"/>
  <c r="I171" i="4" s="1"/>
  <c r="I172" i="1"/>
  <c r="I172" i="4" s="1"/>
  <c r="I173" i="1"/>
  <c r="I173" i="4" s="1"/>
  <c r="I174" i="1"/>
  <c r="I174" i="4" s="1"/>
  <c r="I175" i="1"/>
  <c r="I175" i="4" s="1"/>
  <c r="I176" i="1"/>
  <c r="I176" i="4" s="1"/>
  <c r="I177" i="1"/>
  <c r="I177" i="4" s="1"/>
  <c r="I178" i="1"/>
  <c r="I178" i="4" s="1"/>
  <c r="I179" i="1"/>
  <c r="I179" i="4" s="1"/>
  <c r="I180" i="1"/>
  <c r="I180" i="4" s="1"/>
  <c r="AE14" i="4"/>
  <c r="AJ14" i="4" s="1"/>
  <c r="F33" i="9"/>
  <c r="G33" i="9" s="1"/>
  <c r="F32" i="9"/>
  <c r="F31" i="9"/>
  <c r="F30" i="9"/>
  <c r="F27" i="9"/>
  <c r="F26" i="9"/>
  <c r="G26" i="9" s="1"/>
  <c r="F25" i="9"/>
  <c r="G25" i="9" s="1"/>
  <c r="F24" i="9"/>
  <c r="F23" i="9"/>
  <c r="F22" i="9"/>
  <c r="G22" i="9" s="1"/>
  <c r="F21" i="9"/>
  <c r="F20" i="9"/>
  <c r="F19" i="9"/>
  <c r="F18" i="9"/>
  <c r="F17" i="9"/>
  <c r="F16" i="9"/>
  <c r="F15" i="9"/>
  <c r="F14" i="9"/>
  <c r="F13" i="9"/>
  <c r="F12" i="9"/>
  <c r="F11" i="9"/>
  <c r="F10" i="9"/>
  <c r="G9" i="9"/>
  <c r="O17" i="1"/>
  <c r="O18" i="1"/>
  <c r="O19" i="1"/>
  <c r="O20" i="1"/>
  <c r="O21" i="1"/>
  <c r="O22" i="1"/>
  <c r="O23" i="1"/>
  <c r="O24" i="1"/>
  <c r="O25" i="1"/>
  <c r="O26" i="1"/>
  <c r="O27" i="1"/>
  <c r="O28" i="1"/>
  <c r="O29" i="1"/>
  <c r="O30" i="1"/>
  <c r="O31" i="1"/>
  <c r="O32" i="1"/>
  <c r="O33" i="1"/>
  <c r="O34" i="1"/>
  <c r="O35" i="1"/>
  <c r="O36" i="1"/>
  <c r="O37" i="1"/>
  <c r="Q36" i="1" l="1"/>
  <c r="AJ36" i="4" s="1"/>
  <c r="P36" i="1"/>
  <c r="AI36" i="4" s="1"/>
  <c r="AH36" i="4"/>
  <c r="Q28" i="1"/>
  <c r="AJ28" i="4" s="1"/>
  <c r="P28" i="1"/>
  <c r="AI28" i="4" s="1"/>
  <c r="AH28" i="4"/>
  <c r="Q19" i="1"/>
  <c r="AJ19" i="4" s="1"/>
  <c r="P19" i="1"/>
  <c r="AI19" i="4" s="1"/>
  <c r="AH19" i="4"/>
  <c r="P50" i="1"/>
  <c r="AI50" i="4" s="1"/>
  <c r="Q50" i="1"/>
  <c r="AJ50" i="4" s="1"/>
  <c r="AH50" i="4"/>
  <c r="P18" i="1"/>
  <c r="AI18" i="4" s="1"/>
  <c r="Q18" i="1"/>
  <c r="AJ18" i="4" s="1"/>
  <c r="AH18" i="4"/>
  <c r="P175" i="1"/>
  <c r="AI175" i="4" s="1"/>
  <c r="Q175" i="1"/>
  <c r="AJ175" i="4" s="1"/>
  <c r="AH175" i="4"/>
  <c r="P167" i="1"/>
  <c r="AI167" i="4" s="1"/>
  <c r="Q167" i="1"/>
  <c r="AJ167" i="4" s="1"/>
  <c r="AH167" i="4"/>
  <c r="P159" i="1"/>
  <c r="AI159" i="4" s="1"/>
  <c r="Q159" i="1"/>
  <c r="AJ159" i="4" s="1"/>
  <c r="AH159" i="4"/>
  <c r="P151" i="1"/>
  <c r="AI151" i="4" s="1"/>
  <c r="Q151" i="1"/>
  <c r="AJ151" i="4" s="1"/>
  <c r="AH151" i="4"/>
  <c r="P143" i="1"/>
  <c r="AI143" i="4" s="1"/>
  <c r="Q143" i="1"/>
  <c r="AJ143" i="4" s="1"/>
  <c r="AH143" i="4"/>
  <c r="P57" i="1"/>
  <c r="AI57" i="4" s="1"/>
  <c r="Q57" i="1"/>
  <c r="AJ57" i="4" s="1"/>
  <c r="AH57" i="4"/>
  <c r="P49" i="1"/>
  <c r="AI49" i="4" s="1"/>
  <c r="Q49" i="1"/>
  <c r="AJ49" i="4" s="1"/>
  <c r="AH49" i="4"/>
  <c r="P41" i="1"/>
  <c r="AI41" i="4" s="1"/>
  <c r="Q41" i="1"/>
  <c r="AJ41" i="4" s="1"/>
  <c r="AH41" i="4"/>
  <c r="P17" i="1"/>
  <c r="AI17" i="4" s="1"/>
  <c r="Q17" i="1"/>
  <c r="AJ17" i="4" s="1"/>
  <c r="AH17" i="4"/>
  <c r="M5" i="1"/>
  <c r="P174" i="1"/>
  <c r="AI174" i="4" s="1"/>
  <c r="Q174" i="1"/>
  <c r="AJ174" i="4" s="1"/>
  <c r="AH174" i="4"/>
  <c r="P166" i="1"/>
  <c r="AI166" i="4" s="1"/>
  <c r="Q166" i="1"/>
  <c r="AJ166" i="4" s="1"/>
  <c r="AH166" i="4"/>
  <c r="P158" i="1"/>
  <c r="AI158" i="4" s="1"/>
  <c r="Q158" i="1"/>
  <c r="AJ158" i="4" s="1"/>
  <c r="AH158" i="4"/>
  <c r="P150" i="1"/>
  <c r="AI150" i="4" s="1"/>
  <c r="Q150" i="1"/>
  <c r="AJ150" i="4" s="1"/>
  <c r="AH150" i="4"/>
  <c r="P142" i="1"/>
  <c r="AI142" i="4" s="1"/>
  <c r="Q142" i="1"/>
  <c r="AJ142" i="4" s="1"/>
  <c r="AH142" i="4"/>
  <c r="P56" i="1"/>
  <c r="AI56" i="4" s="1"/>
  <c r="Q56" i="1"/>
  <c r="AJ56" i="4" s="1"/>
  <c r="AH56" i="4"/>
  <c r="P48" i="1"/>
  <c r="AI48" i="4" s="1"/>
  <c r="Q48" i="1"/>
  <c r="AJ48" i="4" s="1"/>
  <c r="AH48" i="4"/>
  <c r="P40" i="1"/>
  <c r="AI40" i="4" s="1"/>
  <c r="Q40" i="1"/>
  <c r="AJ40" i="4" s="1"/>
  <c r="AH40" i="4"/>
  <c r="P33" i="1"/>
  <c r="AI33" i="4" s="1"/>
  <c r="Q33" i="1"/>
  <c r="AJ33" i="4" s="1"/>
  <c r="AH33" i="4"/>
  <c r="P25" i="1"/>
  <c r="AI25" i="4" s="1"/>
  <c r="Q25" i="1"/>
  <c r="AJ25" i="4" s="1"/>
  <c r="AH25" i="4"/>
  <c r="P32" i="1"/>
  <c r="AI32" i="4" s="1"/>
  <c r="Q32" i="1"/>
  <c r="AJ32" i="4" s="1"/>
  <c r="AH32" i="4"/>
  <c r="P24" i="1"/>
  <c r="AI24" i="4" s="1"/>
  <c r="Q24" i="1"/>
  <c r="AJ24" i="4" s="1"/>
  <c r="AH24" i="4"/>
  <c r="Q173" i="1"/>
  <c r="AJ173" i="4" s="1"/>
  <c r="P173" i="1"/>
  <c r="AI173" i="4" s="1"/>
  <c r="AH173" i="4"/>
  <c r="Q165" i="1"/>
  <c r="AJ165" i="4" s="1"/>
  <c r="P165" i="1"/>
  <c r="AI165" i="4" s="1"/>
  <c r="AH165" i="4"/>
  <c r="Q157" i="1"/>
  <c r="AJ157" i="4" s="1"/>
  <c r="P157" i="1"/>
  <c r="AI157" i="4" s="1"/>
  <c r="AH157" i="4"/>
  <c r="Q149" i="1"/>
  <c r="AJ149" i="4" s="1"/>
  <c r="P149" i="1"/>
  <c r="AI149" i="4" s="1"/>
  <c r="AH149" i="4"/>
  <c r="Q141" i="1"/>
  <c r="AJ141" i="4" s="1"/>
  <c r="P141" i="1"/>
  <c r="AI141" i="4" s="1"/>
  <c r="AH141" i="4"/>
  <c r="P55" i="1"/>
  <c r="AI55" i="4" s="1"/>
  <c r="Q55" i="1"/>
  <c r="AJ55" i="4" s="1"/>
  <c r="AH55" i="4"/>
  <c r="P47" i="1"/>
  <c r="AI47" i="4" s="1"/>
  <c r="Q47" i="1"/>
  <c r="AJ47" i="4" s="1"/>
  <c r="AH47" i="4"/>
  <c r="P39" i="1"/>
  <c r="AI39" i="4" s="1"/>
  <c r="Q39" i="1"/>
  <c r="AJ39" i="4" s="1"/>
  <c r="AH39" i="4"/>
  <c r="Q27" i="1"/>
  <c r="AJ27" i="4" s="1"/>
  <c r="P27" i="1"/>
  <c r="AI27" i="4" s="1"/>
  <c r="AH27" i="4"/>
  <c r="P160" i="1"/>
  <c r="AI160" i="4" s="1"/>
  <c r="Q160" i="1"/>
  <c r="AJ160" i="4" s="1"/>
  <c r="AH160" i="4"/>
  <c r="P152" i="1"/>
  <c r="AI152" i="4" s="1"/>
  <c r="Q152" i="1"/>
  <c r="AJ152" i="4" s="1"/>
  <c r="AH152" i="4"/>
  <c r="P144" i="1"/>
  <c r="AI144" i="4" s="1"/>
  <c r="Q144" i="1"/>
  <c r="AJ144" i="4" s="1"/>
  <c r="AH144" i="4"/>
  <c r="P42" i="1"/>
  <c r="AI42" i="4" s="1"/>
  <c r="Q42" i="1"/>
  <c r="AJ42" i="4" s="1"/>
  <c r="AH42" i="4"/>
  <c r="Q172" i="1"/>
  <c r="AJ172" i="4" s="1"/>
  <c r="P172" i="1"/>
  <c r="AI172" i="4" s="1"/>
  <c r="AH172" i="4"/>
  <c r="Q156" i="1"/>
  <c r="AJ156" i="4" s="1"/>
  <c r="P156" i="1"/>
  <c r="AI156" i="4" s="1"/>
  <c r="AH156" i="4"/>
  <c r="Q148" i="1"/>
  <c r="AJ148" i="4" s="1"/>
  <c r="P148" i="1"/>
  <c r="AI148" i="4" s="1"/>
  <c r="AH148" i="4"/>
  <c r="Q140" i="1"/>
  <c r="AJ140" i="4" s="1"/>
  <c r="P140" i="1"/>
  <c r="AI140" i="4" s="1"/>
  <c r="AH140" i="4"/>
  <c r="P46" i="1"/>
  <c r="AI46" i="4" s="1"/>
  <c r="Q46" i="1"/>
  <c r="AJ46" i="4" s="1"/>
  <c r="AH46" i="4"/>
  <c r="P38" i="1"/>
  <c r="AI38" i="4" s="1"/>
  <c r="Q38" i="1"/>
  <c r="AJ38" i="4" s="1"/>
  <c r="AH38" i="4"/>
  <c r="Q35" i="1"/>
  <c r="AJ35" i="4" s="1"/>
  <c r="P35" i="1"/>
  <c r="AI35" i="4" s="1"/>
  <c r="AH35" i="4"/>
  <c r="P176" i="1"/>
  <c r="AI176" i="4" s="1"/>
  <c r="Q176" i="1"/>
  <c r="AJ176" i="4" s="1"/>
  <c r="AH176" i="4"/>
  <c r="P136" i="1"/>
  <c r="AI136" i="4" s="1"/>
  <c r="Q136" i="1"/>
  <c r="AJ136" i="4" s="1"/>
  <c r="AH136" i="4"/>
  <c r="P26" i="1"/>
  <c r="AI26" i="4" s="1"/>
  <c r="Q26" i="1"/>
  <c r="AJ26" i="4" s="1"/>
  <c r="AH26" i="4"/>
  <c r="P31" i="1"/>
  <c r="AI31" i="4" s="1"/>
  <c r="Q31" i="1"/>
  <c r="AJ31" i="4" s="1"/>
  <c r="AH31" i="4"/>
  <c r="P23" i="1"/>
  <c r="AI23" i="4" s="1"/>
  <c r="Q23" i="1"/>
  <c r="AJ23" i="4" s="1"/>
  <c r="AH23" i="4"/>
  <c r="Q179" i="1"/>
  <c r="AJ179" i="4" s="1"/>
  <c r="P179" i="1"/>
  <c r="AI179" i="4" s="1"/>
  <c r="AH179" i="4"/>
  <c r="Q171" i="1"/>
  <c r="AJ171" i="4" s="1"/>
  <c r="P171" i="1"/>
  <c r="AI171" i="4" s="1"/>
  <c r="AH171" i="4"/>
  <c r="Q163" i="1"/>
  <c r="AJ163" i="4" s="1"/>
  <c r="P163" i="1"/>
  <c r="AI163" i="4" s="1"/>
  <c r="AH163" i="4"/>
  <c r="Q155" i="1"/>
  <c r="AJ155" i="4" s="1"/>
  <c r="P155" i="1"/>
  <c r="AI155" i="4" s="1"/>
  <c r="AH155" i="4"/>
  <c r="Q147" i="1"/>
  <c r="AJ147" i="4" s="1"/>
  <c r="P147" i="1"/>
  <c r="AI147" i="4" s="1"/>
  <c r="AH147" i="4"/>
  <c r="Q139" i="1"/>
  <c r="AJ139" i="4" s="1"/>
  <c r="P139" i="1"/>
  <c r="AI139" i="4" s="1"/>
  <c r="AH139" i="4"/>
  <c r="Q53" i="1"/>
  <c r="AJ53" i="4" s="1"/>
  <c r="P53" i="1"/>
  <c r="AI53" i="4" s="1"/>
  <c r="AH53" i="4"/>
  <c r="Q45" i="1"/>
  <c r="AJ45" i="4" s="1"/>
  <c r="P45" i="1"/>
  <c r="AI45" i="4" s="1"/>
  <c r="AH45" i="4"/>
  <c r="P168" i="1"/>
  <c r="AI168" i="4" s="1"/>
  <c r="Q168" i="1"/>
  <c r="AJ168" i="4" s="1"/>
  <c r="AH168" i="4"/>
  <c r="P34" i="1"/>
  <c r="AI34" i="4" s="1"/>
  <c r="Q34" i="1"/>
  <c r="AJ34" i="4" s="1"/>
  <c r="AH34" i="4"/>
  <c r="Q180" i="1"/>
  <c r="AJ180" i="4" s="1"/>
  <c r="P180" i="1"/>
  <c r="AI180" i="4" s="1"/>
  <c r="AH180" i="4"/>
  <c r="Q164" i="1"/>
  <c r="AJ164" i="4" s="1"/>
  <c r="P164" i="1"/>
  <c r="AI164" i="4" s="1"/>
  <c r="AH164" i="4"/>
  <c r="P54" i="1"/>
  <c r="AI54" i="4" s="1"/>
  <c r="Q54" i="1"/>
  <c r="AJ54" i="4" s="1"/>
  <c r="AH54" i="4"/>
  <c r="P30" i="1"/>
  <c r="AI30" i="4" s="1"/>
  <c r="Q30" i="1"/>
  <c r="AJ30" i="4" s="1"/>
  <c r="AH30" i="4"/>
  <c r="P22" i="1"/>
  <c r="AI22" i="4" s="1"/>
  <c r="Q22" i="1"/>
  <c r="AJ22" i="4" s="1"/>
  <c r="AH22" i="4"/>
  <c r="Q37" i="1"/>
  <c r="AJ37" i="4" s="1"/>
  <c r="P37" i="1"/>
  <c r="AI37" i="4" s="1"/>
  <c r="AH37" i="4"/>
  <c r="Q29" i="1"/>
  <c r="AJ29" i="4" s="1"/>
  <c r="P29" i="1"/>
  <c r="AI29" i="4" s="1"/>
  <c r="AH29" i="4"/>
  <c r="Q21" i="1"/>
  <c r="AJ21" i="4" s="1"/>
  <c r="P21" i="1"/>
  <c r="AI21" i="4" s="1"/>
  <c r="AH21" i="4"/>
  <c r="P178" i="1"/>
  <c r="AI178" i="4" s="1"/>
  <c r="Q178" i="1"/>
  <c r="AJ178" i="4" s="1"/>
  <c r="AH178" i="4"/>
  <c r="P170" i="1"/>
  <c r="AI170" i="4" s="1"/>
  <c r="Q170" i="1"/>
  <c r="AJ170" i="4" s="1"/>
  <c r="AH170" i="4"/>
  <c r="P162" i="1"/>
  <c r="AI162" i="4" s="1"/>
  <c r="Q162" i="1"/>
  <c r="AJ162" i="4" s="1"/>
  <c r="AH162" i="4"/>
  <c r="P154" i="1"/>
  <c r="AI154" i="4" s="1"/>
  <c r="Q154" i="1"/>
  <c r="AJ154" i="4" s="1"/>
  <c r="AH154" i="4"/>
  <c r="P146" i="1"/>
  <c r="AI146" i="4" s="1"/>
  <c r="Q146" i="1"/>
  <c r="AJ146" i="4" s="1"/>
  <c r="AH146" i="4"/>
  <c r="P138" i="1"/>
  <c r="AI138" i="4" s="1"/>
  <c r="Q138" i="1"/>
  <c r="AJ138" i="4" s="1"/>
  <c r="AH138" i="4"/>
  <c r="Q52" i="1"/>
  <c r="AJ52" i="4" s="1"/>
  <c r="P52" i="1"/>
  <c r="AI52" i="4" s="1"/>
  <c r="AH52" i="4"/>
  <c r="Q44" i="1"/>
  <c r="AJ44" i="4" s="1"/>
  <c r="P44" i="1"/>
  <c r="AI44" i="4" s="1"/>
  <c r="AH44" i="4"/>
  <c r="Q20" i="1"/>
  <c r="AJ20" i="4" s="1"/>
  <c r="P20" i="1"/>
  <c r="AI20" i="4" s="1"/>
  <c r="AH20" i="4"/>
  <c r="P177" i="1"/>
  <c r="AI177" i="4" s="1"/>
  <c r="Q177" i="1"/>
  <c r="AJ177" i="4" s="1"/>
  <c r="AH177" i="4"/>
  <c r="P169" i="1"/>
  <c r="AI169" i="4" s="1"/>
  <c r="Q169" i="1"/>
  <c r="AJ169" i="4" s="1"/>
  <c r="AH169" i="4"/>
  <c r="P161" i="1"/>
  <c r="AI161" i="4" s="1"/>
  <c r="Q161" i="1"/>
  <c r="AJ161" i="4" s="1"/>
  <c r="AH161" i="4"/>
  <c r="P153" i="1"/>
  <c r="AI153" i="4" s="1"/>
  <c r="Q153" i="1"/>
  <c r="AJ153" i="4" s="1"/>
  <c r="AH153" i="4"/>
  <c r="P145" i="1"/>
  <c r="AI145" i="4" s="1"/>
  <c r="Q145" i="1"/>
  <c r="AJ145" i="4" s="1"/>
  <c r="AH145" i="4"/>
  <c r="P137" i="1"/>
  <c r="AI137" i="4" s="1"/>
  <c r="Q137" i="1"/>
  <c r="AJ137" i="4" s="1"/>
  <c r="AH137" i="4"/>
  <c r="Q51" i="1"/>
  <c r="AJ51" i="4" s="1"/>
  <c r="P51" i="1"/>
  <c r="AI51" i="4" s="1"/>
  <c r="AH51" i="4"/>
  <c r="Q43" i="1"/>
  <c r="AJ43" i="4" s="1"/>
  <c r="P43" i="1"/>
  <c r="AI43" i="4" s="1"/>
  <c r="AH43" i="4"/>
  <c r="E5" i="9"/>
  <c r="H5" i="9"/>
  <c r="AF15" i="4"/>
  <c r="P15" i="9" s="1"/>
  <c r="AC16" i="4"/>
  <c r="G23" i="9"/>
  <c r="H23" i="9" s="1"/>
  <c r="G15" i="9"/>
  <c r="H15" i="9" s="1"/>
  <c r="H33" i="9"/>
  <c r="G11" i="9"/>
  <c r="H11" i="9" s="1"/>
  <c r="G19" i="9"/>
  <c r="H19" i="9" s="1"/>
  <c r="G27" i="9"/>
  <c r="H27" i="9" s="1"/>
  <c r="G12" i="9"/>
  <c r="H12" i="9" s="1"/>
  <c r="G16" i="9"/>
  <c r="H16" i="9" s="1"/>
  <c r="G20" i="9"/>
  <c r="H20" i="9" s="1"/>
  <c r="G24" i="9"/>
  <c r="H24" i="9" s="1"/>
  <c r="G30" i="9"/>
  <c r="H30" i="9" s="1"/>
  <c r="G21" i="9"/>
  <c r="H21" i="9" s="1"/>
  <c r="H25" i="9"/>
  <c r="G10" i="9"/>
  <c r="H10" i="9" s="1"/>
  <c r="G14" i="9"/>
  <c r="H14" i="9" s="1"/>
  <c r="G18" i="9"/>
  <c r="H18" i="9" s="1"/>
  <c r="G32" i="9"/>
  <c r="H32" i="9" s="1"/>
  <c r="H22" i="9"/>
  <c r="H26" i="9"/>
  <c r="G13" i="9"/>
  <c r="H13" i="9" s="1"/>
  <c r="G31" i="9"/>
  <c r="H31" i="9" s="1"/>
  <c r="G17" i="9"/>
  <c r="H17" i="9" s="1"/>
  <c r="H9" i="9"/>
  <c r="M23" i="9" l="1"/>
  <c r="N23" i="9" s="1"/>
  <c r="O23" i="9" s="1"/>
  <c r="AH16" i="4"/>
  <c r="M7" i="1"/>
  <c r="M6" i="1"/>
  <c r="G6" i="16"/>
  <c r="G5" i="16"/>
  <c r="G10" i="16"/>
  <c r="G14" i="16" s="1"/>
  <c r="G8" i="16"/>
  <c r="AD16" i="4"/>
  <c r="AI16" i="4" s="1"/>
  <c r="AE16" i="4"/>
  <c r="AJ16" i="4" s="1"/>
  <c r="I15" i="4"/>
  <c r="I16" i="4"/>
  <c r="I18" i="1"/>
  <c r="I18" i="4" s="1"/>
  <c r="I19" i="1"/>
  <c r="I19" i="4" s="1"/>
  <c r="I20" i="1"/>
  <c r="I20" i="4" s="1"/>
  <c r="I21" i="1"/>
  <c r="I21" i="4" s="1"/>
  <c r="I22" i="1"/>
  <c r="I22" i="4" s="1"/>
  <c r="I23" i="1"/>
  <c r="I23" i="4" s="1"/>
  <c r="I24" i="1"/>
  <c r="I24" i="4" s="1"/>
  <c r="I25" i="1"/>
  <c r="I25" i="4" s="1"/>
  <c r="I26" i="1"/>
  <c r="I26" i="4" s="1"/>
  <c r="I27" i="1"/>
  <c r="I27" i="4" s="1"/>
  <c r="I28" i="1"/>
  <c r="I28" i="4" s="1"/>
  <c r="I29" i="1"/>
  <c r="I29" i="4" s="1"/>
  <c r="I30" i="1"/>
  <c r="I30" i="4" s="1"/>
  <c r="I31" i="1"/>
  <c r="I31" i="4" s="1"/>
  <c r="I32" i="1"/>
  <c r="I32" i="4" s="1"/>
  <c r="I33" i="1"/>
  <c r="I33" i="4" s="1"/>
  <c r="I34" i="1"/>
  <c r="I34" i="4" s="1"/>
  <c r="I35" i="1"/>
  <c r="I35" i="4" s="1"/>
  <c r="I36" i="1"/>
  <c r="I36" i="4" s="1"/>
  <c r="I37" i="1"/>
  <c r="I3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I6" authorId="0" shapeId="0" xr:uid="{0CA715A2-E66B-433E-A5AE-557182AB754A}">
      <text>
        <r>
          <rPr>
            <b/>
            <sz val="9"/>
            <color indexed="81"/>
            <rFont val="Tahoma"/>
            <family val="2"/>
          </rPr>
          <t xml:space="preserve">Period of Performance: 
</t>
        </r>
        <r>
          <rPr>
            <sz val="9"/>
            <color indexed="81"/>
            <rFont val="Tahoma"/>
            <family val="2"/>
          </rPr>
          <t xml:space="preserve">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text>
    </comment>
    <comment ref="C13" authorId="0" shapeId="0" xr:uid="{F18F9C33-CBDD-445E-A001-3500E46F2129}">
      <text>
        <r>
          <rPr>
            <sz val="9"/>
            <color indexed="81"/>
            <rFont val="Tahoma"/>
            <family val="2"/>
          </rPr>
          <t>If cell is highlighted, ensure documentation shows when cost was incurred. Materials purchased prior to performance period but used during the period may be allowed with explanation.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J6" authorId="0" shapeId="0" xr:uid="{26010448-6899-4282-944A-30CAB0A66975}">
      <text>
        <r>
          <rPr>
            <b/>
            <sz val="9"/>
            <color indexed="81"/>
            <rFont val="Tahoma"/>
            <family val="2"/>
          </rPr>
          <t xml:space="preserve">Period of Performance: 
</t>
        </r>
        <r>
          <rPr>
            <sz val="9"/>
            <color indexed="81"/>
            <rFont val="Tahoma"/>
            <family val="2"/>
          </rPr>
          <t xml:space="preserve">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r>
          <rPr>
            <b/>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H4" authorId="0" shapeId="0" xr:uid="{DCB73A45-0ECD-4E00-8D72-1FF493D2EF65}">
      <text>
        <r>
          <rPr>
            <b/>
            <sz val="9"/>
            <color indexed="81"/>
            <rFont val="Tahoma"/>
            <family val="2"/>
          </rPr>
          <t>Period of Performance:</t>
        </r>
        <r>
          <rPr>
            <sz val="9"/>
            <color indexed="81"/>
            <rFont val="Tahoma"/>
            <family val="2"/>
          </rPr>
          <t xml:space="preserve"> 
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I6" authorId="0" shapeId="0" xr:uid="{F6171B33-A806-494F-BADC-A0B4F01BE104}">
      <text>
        <r>
          <rPr>
            <b/>
            <sz val="9"/>
            <color indexed="81"/>
            <rFont val="Tahoma"/>
            <family val="2"/>
          </rPr>
          <t xml:space="preserve">Period of Performance: 
</t>
        </r>
        <r>
          <rPr>
            <sz val="9"/>
            <color indexed="81"/>
            <rFont val="Tahoma"/>
            <family val="2"/>
          </rPr>
          <t xml:space="preserve">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Carrie Gans</author>
    <author>Williamson, Justin</author>
  </authors>
  <commentList>
    <comment ref="G13" authorId="0" shapeId="0" xr:uid="{EC3E34B4-5B30-4F4F-85D0-0BC18D0C007B}">
      <text>
        <r>
          <rPr>
            <sz val="9"/>
            <color indexed="81"/>
            <rFont val="Tahoma"/>
            <family val="2"/>
          </rPr>
          <t>If the project is finished on or before the 30-day grace period, no penalty. If it’s late, calculate the number of months beyond the grace period (counting any partial month as a full month), multiply by 20% per month if an extension was granted or 10% if not, apply that percentage to the grant amount, and cap the penalty at 100% of the grant.</t>
        </r>
      </text>
    </comment>
    <comment ref="B22" authorId="1" shapeId="0" xr:uid="{19BDB460-736B-4121-8121-864F7E2183E9}">
      <text>
        <r>
          <rPr>
            <sz val="9"/>
            <color indexed="81"/>
            <rFont val="Tahoma"/>
            <family val="2"/>
          </rPr>
          <t>Has the carrier notified us that the project is completed? This is generally a requirement for NBBP and certain NUSF reimbursements. Some NUSF reimbursements may be submitted on an irregular basis and prior to project completion</t>
        </r>
      </text>
    </comment>
    <comment ref="B24" authorId="1" shapeId="0" xr:uid="{4E53E300-9FA2-4A16-B7BB-731803F0C337}">
      <text>
        <r>
          <rPr>
            <sz val="9"/>
            <color indexed="81"/>
            <rFont val="Tahoma"/>
            <family val="2"/>
          </rPr>
          <t>NBBP completion dates should be noted in the NBBP Post Award Tracking. NUSF completion dates should be noted in the Grants worksheet. CPF completion dates in CPF Post Award Tracking.</t>
        </r>
      </text>
    </comment>
    <comment ref="B25" authorId="1" shapeId="0" xr:uid="{890B27D3-0354-4CE0-8C3B-C8F593673A57}">
      <text>
        <r>
          <rPr>
            <sz val="9"/>
            <color indexed="81"/>
            <rFont val="Tahoma"/>
            <family val="2"/>
          </rPr>
          <t>NBBP will need this date notated on the Post Award tracking doc</t>
        </r>
      </text>
    </comment>
    <comment ref="B26" authorId="1" shapeId="0" xr:uid="{256FC7BF-3689-4501-9B8E-2B79412FD31B}">
      <text>
        <r>
          <rPr>
            <sz val="9"/>
            <color indexed="81"/>
            <rFont val="Tahoma"/>
            <family val="2"/>
          </rPr>
          <t>NBBP will need this date notated on the Post Award tracking doc</t>
        </r>
      </text>
    </comment>
    <comment ref="B27" authorId="1" shapeId="0" xr:uid="{B21B5D2E-621B-4C5C-9BD8-5978EA10DC0B}">
      <text>
        <r>
          <rPr>
            <sz val="9"/>
            <color indexed="81"/>
            <rFont val="Tahoma"/>
            <family val="2"/>
          </rPr>
          <t>All costs must relate to work performed between the date of award and the project deadline or completion date, whichever comes first. Invoice dates after completion are acceptable if the expense was incurred prior to completion. Materials purchased prior to performance period but used for the deployment may be considered at cost at time of acquisition.</t>
        </r>
      </text>
    </comment>
    <comment ref="B28" authorId="1" shapeId="0" xr:uid="{1C9F05B0-96D9-4530-B5FF-80D1F6904CA5}">
      <text>
        <r>
          <rPr>
            <sz val="9"/>
            <color indexed="81"/>
            <rFont val="Tahoma"/>
            <family val="2"/>
          </rPr>
          <t>* NUSF-99 and 108 require speed testing at project completion OR if an interim reimbursement would exhaust funding for the project.
* NUSF-131 requires speed testing for completed projects
* NBBP and CPF projects require speed testing for all project completions
* NUSF-92 generally does NOT require speed testing</t>
        </r>
      </text>
    </comment>
    <comment ref="B29" authorId="1" shapeId="0" xr:uid="{0D7B8587-3250-43F2-9FCF-62BEEF07AAB6}">
      <text>
        <r>
          <rPr>
            <sz val="9"/>
            <color indexed="81"/>
            <rFont val="Tahoma"/>
            <family val="2"/>
          </rPr>
          <t>What day was the speed testing received from the carrier. Once received, forward to Victor for analysis</t>
        </r>
      </text>
    </comment>
    <comment ref="B30" authorId="1" shapeId="0" xr:uid="{12D06508-DF87-492C-8315-3A3CC11213B4}">
      <text>
        <r>
          <rPr>
            <sz val="9"/>
            <color indexed="81"/>
            <rFont val="Tahoma"/>
            <family val="2"/>
          </rPr>
          <t>Refer to the submitted speed tests for this data, in general, speed testing completed on or after 7/1 of the current FY are considered CURRENT YEAR payments. Speed testing completed prior to that date are PAST YEAR payments</t>
        </r>
      </text>
    </comment>
    <comment ref="B31" authorId="1" shapeId="0" xr:uid="{149DA3BC-DF8A-41A8-9439-D71012D70C19}">
      <text>
        <r>
          <rPr>
            <sz val="9"/>
            <color indexed="81"/>
            <rFont val="Tahoma"/>
            <family val="2"/>
          </rPr>
          <t>NBBP/CPF projects require 100/100
NUSF speed test requirements for specific projects can be found on the Grants tab of the Grants sheet. 
NUSF Reverse Auction requirements are based on the award tier.</t>
        </r>
      </text>
    </comment>
    <comment ref="B32" authorId="1" shapeId="0" xr:uid="{EE8AB609-0588-4190-A930-08E365FEF814}">
      <text>
        <r>
          <rPr>
            <sz val="9"/>
            <color indexed="81"/>
            <rFont val="Tahoma"/>
            <family val="2"/>
          </rPr>
          <t>Did analysis of testing data reflect a passing score?</t>
        </r>
      </text>
    </comment>
    <comment ref="B33" authorId="1" shapeId="0" xr:uid="{0282DC91-0590-45CB-8EE0-EFF4B2FB9002}">
      <text>
        <r>
          <rPr>
            <sz val="9"/>
            <color indexed="81"/>
            <rFont val="Tahoma"/>
            <family val="2"/>
          </rPr>
          <t>Latency testing is required for all CPF projects and for non-fiber NUSF projects. NUSF fiber builds and all NBBP projects do not require latency testing unless requested by the department.</t>
        </r>
      </text>
    </comment>
    <comment ref="B34" authorId="1" shapeId="0" xr:uid="{AF1DB964-8B3F-4D75-8E38-11382C34C3A9}">
      <text>
        <r>
          <rPr>
            <sz val="9"/>
            <color indexed="81"/>
            <rFont val="Tahoma"/>
            <family val="2"/>
          </rPr>
          <t>Must be &lt;100ms</t>
        </r>
      </text>
    </comment>
    <comment ref="B36" authorId="1" shapeId="0" xr:uid="{F6AAD552-D0AB-4C7F-B0B4-40D3E4F49F32}">
      <text>
        <r>
          <rPr>
            <sz val="9"/>
            <color indexed="81"/>
            <rFont val="Tahoma"/>
            <family val="2"/>
          </rPr>
          <t>Reference the appropriate cost guide for the program to determine eligibilty</t>
        </r>
      </text>
    </comment>
    <comment ref="B38" authorId="0" shapeId="0" xr:uid="{11D29FC8-B5A3-4305-AD7D-CA48D10B2522}">
      <text>
        <r>
          <rPr>
            <sz val="9"/>
            <color indexed="81"/>
            <rFont val="Tahoma"/>
            <family val="2"/>
          </rPr>
          <t xml:space="preserve">Verify that the expenses being claimed were paid to legitimate, recognized vendors or service providers known to the Commission from other broadband funding projects (CPF, NBBP, NUSF). If not, perform a google search to find the company website. Access the about us page, or similar and Print to PDF and save to the file. Analyze the website to see if there is any connection to the Subrecipient. If the vendor may be affiliated with the Subrecipient, discuss with Director/team to determine next steps. </t>
        </r>
      </text>
    </comment>
    <comment ref="B39" authorId="0" shapeId="0" xr:uid="{2F0005F7-63AD-4CCA-8A4A-A859154C5CD9}">
      <text>
        <r>
          <rPr>
            <sz val="9"/>
            <color indexed="81"/>
            <rFont val="Tahoma"/>
            <family val="2"/>
          </rPr>
          <t>Verify that the grantee and vendor conducted the transaction without any special relationships or conflicts of interest that could affect pricing.</t>
        </r>
      </text>
    </comment>
    <comment ref="B40" authorId="1" shapeId="0" xr:uid="{E3129F60-F47B-48F4-B22A-365184CB6640}">
      <text>
        <r>
          <rPr>
            <sz val="9"/>
            <color indexed="81"/>
            <rFont val="Tahoma"/>
            <family val="2"/>
          </rPr>
          <t>Check that each cost was required to complete the project and directly supports approved activities or objectives</t>
        </r>
      </text>
    </comment>
    <comment ref="B41" authorId="1" shapeId="0" xr:uid="{1C0F4372-FD9B-46C2-923F-104A77C97B3A}">
      <text>
        <r>
          <rPr>
            <sz val="9"/>
            <color indexed="81"/>
            <rFont val="Tahoma"/>
            <family val="2"/>
          </rPr>
          <t>Confirm that costs reflect what a prudent person would pay for the goods or services in a similar circumstance; not excessive or inflated.</t>
        </r>
      </text>
    </comment>
    <comment ref="B42" authorId="1" shapeId="0" xr:uid="{12ED4A04-F43B-49B0-9B59-CB5D6CA4CF1F}">
      <text>
        <r>
          <rPr>
            <sz val="9"/>
            <color indexed="81"/>
            <rFont val="Tahoma"/>
            <family val="2"/>
          </rPr>
          <t>Ensure costs comply with program rules. Review allowed and disallowed examples, any award conditions, and applicable rules or regulations.</t>
        </r>
      </text>
    </comment>
    <comment ref="B43" authorId="1" shapeId="0" xr:uid="{6CBFE20E-5BBF-40EF-9A2A-B1AA5C43F9B1}">
      <text>
        <r>
          <rPr>
            <sz val="9"/>
            <color indexed="81"/>
            <rFont val="Tahoma"/>
            <family val="2"/>
          </rPr>
          <t>Verify that costs are properly assigned to the project based on benefit received and are not charged to unrelated projects or activities.</t>
        </r>
      </text>
    </comment>
    <comment ref="B44" authorId="1" shapeId="0" xr:uid="{15DBEC3E-20FA-4A57-BB30-DAC7295B902A}">
      <text>
        <r>
          <rPr>
            <sz val="9"/>
            <color indexed="81"/>
            <rFont val="Tahoma"/>
            <family val="2"/>
          </rPr>
          <t xml:space="preserve">Check that supporting documentation (invoices, receipts, contracts, etc.) is complete, legible, and sufficient to verify the cost. Does it pass the "acid test"?
</t>
        </r>
      </text>
    </comment>
    <comment ref="B56" authorId="1" shapeId="0" xr:uid="{D3451AC0-F306-4745-8B73-593F5AF54D3E}">
      <text>
        <r>
          <rPr>
            <b/>
            <sz val="9"/>
            <color indexed="81"/>
            <rFont val="Tahoma"/>
            <family val="2"/>
          </rPr>
          <t>Includes above mentioned documents and all invoices, worksheets, etc. and saved to the project folder</t>
        </r>
        <r>
          <rPr>
            <sz val="9"/>
            <color indexed="81"/>
            <rFont val="Tahoma"/>
            <family val="2"/>
          </rPr>
          <t xml:space="preserve">
</t>
        </r>
      </text>
    </comment>
    <comment ref="B60" authorId="0" shapeId="0" xr:uid="{2DEF8B60-F0D3-47CF-B344-DBBDFAA78618}">
      <text>
        <r>
          <rPr>
            <b/>
            <sz val="9"/>
            <color indexed="81"/>
            <rFont val="Tahoma"/>
            <family val="2"/>
          </rPr>
          <t>See "2nd Review Matrix"</t>
        </r>
      </text>
    </comment>
    <comment ref="B64" authorId="1" shapeId="0" xr:uid="{6DB6A082-DC58-4FE7-9483-44BA4199378C}">
      <text>
        <r>
          <rPr>
            <b/>
            <sz val="9"/>
            <color indexed="81"/>
            <rFont val="Tahoma"/>
            <family val="2"/>
          </rPr>
          <t>Has the correct payment amount been added to the appropriate payment sheet</t>
        </r>
        <r>
          <rPr>
            <sz val="9"/>
            <color indexed="81"/>
            <rFont val="Tahoma"/>
            <family val="2"/>
          </rPr>
          <t xml:space="preserve">
</t>
        </r>
      </text>
    </comment>
    <comment ref="B65" authorId="1" shapeId="0" xr:uid="{B48CF9DF-4444-4CF8-A1A3-845A69AD50B4}">
      <text>
        <r>
          <rPr>
            <b/>
            <sz val="9"/>
            <color indexed="81"/>
            <rFont val="Tahoma"/>
            <family val="2"/>
          </rPr>
          <t>Generally, speed testing completed on a project prior to 7/1 of the current fiscal year is a PAST YEAR expense.
All other payments are generally CURRENT YEAR</t>
        </r>
      </text>
    </comment>
    <comment ref="B66" authorId="1" shapeId="0" xr:uid="{9F6E5BAD-57BF-4073-A4F6-87E78C8D443C}">
      <text>
        <r>
          <rPr>
            <b/>
            <sz val="9"/>
            <color indexed="81"/>
            <rFont val="Tahoma"/>
            <family val="2"/>
          </rPr>
          <t xml:space="preserve">Ensure that cells do not contain duplicate information (for instance, PY payments on both the CY and PY tabs)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<sst xmlns="http://schemas.openxmlformats.org/spreadsheetml/2006/main" count="649" uniqueCount="392">
  <si>
    <t>Nebraska Public Service Commission</t>
  </si>
  <si>
    <t>Nebraska Broadband Programs Reimbursement Template</t>
  </si>
  <si>
    <t xml:space="preserve">Subrecipients should review the Reimbursement Guide prior to completing this template and/or initiating the project close out process.  The Guide can be found on the Commission website under "Post Award Materials" for the applicable program and funding year.  Access the Commission website at:  </t>
  </si>
  <si>
    <t xml:space="preserve">https://psc.nebraska.gov/telecommunications/nebraska-broadband-bridge-program-nbbpcapital-projects-fund-cpf </t>
  </si>
  <si>
    <t xml:space="preserve">The following instructions are intended to assist Awardee's completion and submission of a Reimbursement Request for allowable expenditures for deployment of broadband infrastructure.  Any Awardee with a unique question/situation should contact the Commission directly to discuss the unique situation and obtain guidance by sending an email to psc.broadband@nebraska.gov.  </t>
  </si>
  <si>
    <t>Worksheet 1. Program Expenses</t>
  </si>
  <si>
    <t xml:space="preserve">Name of Awardee: Name of the entity awarded grant funding. </t>
  </si>
  <si>
    <t xml:space="preserve">Name of Project: The name of the project as indicated on the grant application. </t>
  </si>
  <si>
    <t xml:space="preserve">Grant Program: Drop-down field.  Choose the appropriate grant program for the project that received grant funding. </t>
  </si>
  <si>
    <t>Period of Performance: 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Please note: Any obligations incurred after the period of performance end date are unallowable for reimbursement.</t>
  </si>
  <si>
    <t xml:space="preserve">Application Project Cost: The original application project cost as submitted by the Awardee on the application approved by the Commission for grant funding. </t>
  </si>
  <si>
    <t xml:space="preserve">Awardee Match Requirement: The original amount that the Awardee committed to paying for the approved project. </t>
  </si>
  <si>
    <t xml:space="preserve">Awardee %: The percentage will auto-calculate based on the application project cost and the Awardee Match Requirement. </t>
  </si>
  <si>
    <t xml:space="preserve">Grant Funding Awarded: The original amount that the Awardee was awarded for the approved project.  </t>
  </si>
  <si>
    <t xml:space="preserve">Grantor %: The percentage will auto-calculate based on the application project cost and the grant funding awarded. </t>
  </si>
  <si>
    <t>Original Invoice from Vendor</t>
  </si>
  <si>
    <t xml:space="preserve">Vendor invoices should be submitted as separate PDF documents for easier review by the Commission. Any invoices or other documents that contain expenses not related to the approved project must be marked accordingly.  See Example Vendor Invoices in the Reimbursement Webinar for examples.  </t>
  </si>
  <si>
    <t>Invoice No.: The invoice number of the vendor provided invoice for the expense.</t>
  </si>
  <si>
    <t xml:space="preserve">PDF Name: The name of the PDF file containing all documentation required to be submitted to the Commission for review of the expense and determination of eligibility for reimbursement. </t>
  </si>
  <si>
    <t>Date of Invoice: The date on the vendor provided invoice for the expense.</t>
  </si>
  <si>
    <t>Vendor Name: The name of the Vendor providing the materials/goods/services.</t>
  </si>
  <si>
    <r>
      <t>Description of Item Purchased: The description of the item purchased as indicated on the vendor provided invoice.  The description must include the exact language from the vendor provided invoice.  If the description on the vendor provided invoice is simply a product code, provide an explanation.  Example: billing code BD14.  Include explanation "place pedestal qty x"</t>
    </r>
    <r>
      <rPr>
        <i/>
        <sz val="11"/>
        <color theme="1"/>
        <rFont val="Calibri"/>
        <family val="2"/>
        <scheme val="minor"/>
      </rPr>
      <t>.</t>
    </r>
  </si>
  <si>
    <r>
      <t xml:space="preserve">Total Qty Purchased: The total quantity purchased as indicated on the vendor provided invoice.  </t>
    </r>
    <r>
      <rPr>
        <b/>
        <sz val="11"/>
        <color theme="1"/>
        <rFont val="Calibri"/>
        <family val="2"/>
        <scheme val="minor"/>
      </rPr>
      <t>Do not</t>
    </r>
    <r>
      <rPr>
        <sz val="11"/>
        <color theme="1"/>
        <rFont val="Calibri"/>
        <family val="2"/>
        <scheme val="minor"/>
      </rPr>
      <t xml:space="preserve"> use the quantity placed in service for project.  </t>
    </r>
  </si>
  <si>
    <r>
      <t xml:space="preserve">Price Per Qty: The total net price per unit of measure </t>
    </r>
    <r>
      <rPr>
        <b/>
        <sz val="11"/>
        <color theme="1"/>
        <rFont val="Calibri"/>
        <family val="2"/>
        <scheme val="minor"/>
      </rPr>
      <t xml:space="preserve">and </t>
    </r>
    <r>
      <rPr>
        <sz val="11"/>
        <color theme="1"/>
        <rFont val="Calibri"/>
        <family val="2"/>
        <scheme val="minor"/>
      </rPr>
      <t xml:space="preserve">any freight or shipping costs allocated for this line item.  </t>
    </r>
    <r>
      <rPr>
        <b/>
        <sz val="11"/>
        <color theme="1"/>
        <rFont val="Calibri"/>
        <family val="2"/>
        <scheme val="minor"/>
      </rPr>
      <t xml:space="preserve">Do not </t>
    </r>
    <r>
      <rPr>
        <sz val="11"/>
        <color theme="1"/>
        <rFont val="Calibri"/>
        <family val="2"/>
        <scheme val="minor"/>
      </rPr>
      <t xml:space="preserve">include sales tax.  </t>
    </r>
  </si>
  <si>
    <t xml:space="preserve">Unit of Measure: Drop down field.  Choose foot/unit as appropriate for the line item. </t>
  </si>
  <si>
    <t xml:space="preserve">Total Amount Invoiced: This field will auto-calculate based on the total qty purchased * price per qty. </t>
  </si>
  <si>
    <t>Proof of Payment: Please enter the check number, ACH transaction number, or credit card type (MasterCard (MC) or Visa, etc.) and last four digits.  Example MC 1234, Visa 5678.</t>
  </si>
  <si>
    <t>Budget Allocation</t>
  </si>
  <si>
    <t xml:space="preserve">For vendor invoices with multiple line items pertaining to the applicable project, the Commission recognizes that the invoice could be for multiple Expense Types.  For each line item of the Reimbursement Template, choose the category of expense and expense type that is most appropriate for each individual expense. </t>
  </si>
  <si>
    <r>
      <t xml:space="preserve">Category of Expense: Drop-down field.  Choose the appropriate Category of Expense from the available drop-downs.  </t>
    </r>
    <r>
      <rPr>
        <i/>
        <sz val="11"/>
        <color theme="1"/>
        <rFont val="Calibri"/>
        <family val="2"/>
        <scheme val="minor"/>
      </rPr>
      <t xml:space="preserve">See "Budget Categories" tab for more information. </t>
    </r>
  </si>
  <si>
    <r>
      <t xml:space="preserve">Expense Type: Drop-down field.  Choose the appropriate expense type based on the Category of Expense selected for this line item.  </t>
    </r>
    <r>
      <rPr>
        <i/>
        <sz val="11"/>
        <color theme="1"/>
        <rFont val="Calibri"/>
        <family val="2"/>
        <scheme val="minor"/>
      </rPr>
      <t xml:space="preserve">See "Budget Categories" tab for more information. </t>
    </r>
  </si>
  <si>
    <t>Materials/Goods Used for Broadband Deployment</t>
  </si>
  <si>
    <t xml:space="preserve">The Commission recognizes that Awardees may choose to bulk-buy to take advantage of economies of scale.  For the Vendor invoices that need to be cost-allocated, Awardee's should annotate the applicable vendor invoice to indicate the exact quantities purchased for the approved broadband project.  See Reimbursement Webinar for examples. </t>
  </si>
  <si>
    <t xml:space="preserve">Qty Placed in Service for Project: Enter the total quantity utilized for the approved project.  This number can be equal to or less than the Total Qty Purchased.  But can never be greater than Total Qty Purchased. </t>
  </si>
  <si>
    <t>Total Cost of Materials for Project: This field will auto-calculate based on the Qty Placed in Service for Project * Price Per Qty.</t>
  </si>
  <si>
    <t>Awardee Match: This field will auto-calculate.  Based on the Total Cost of Materials for Project * Awardee %.</t>
  </si>
  <si>
    <t>Grantor Match: This field will auto-calculate.  Based on the Total Cost of Materials for Project * Grantor %.</t>
  </si>
  <si>
    <t>Worksheet 2. Labor Reporting</t>
  </si>
  <si>
    <t xml:space="preserve">This sheet must be completed for any direct internal labor expenses associated with the specific project for which the applicant is seeking reimbursement.  </t>
  </si>
  <si>
    <t>Employee Name: Name of Employee</t>
  </si>
  <si>
    <t>Employee Title/Role: The employee's job title</t>
  </si>
  <si>
    <r>
      <t xml:space="preserve">Employee ID: The unique identifier assigned to the employee for the payroll system.  If the Employee ID is based on the SSN, please provide </t>
    </r>
    <r>
      <rPr>
        <b/>
        <i/>
        <u/>
        <sz val="11"/>
        <color theme="1"/>
        <rFont val="Calibri"/>
        <family val="2"/>
        <scheme val="minor"/>
      </rPr>
      <t xml:space="preserve">only </t>
    </r>
    <r>
      <rPr>
        <sz val="11"/>
        <color theme="1"/>
        <rFont val="Calibri"/>
        <family val="2"/>
        <scheme val="minor"/>
      </rPr>
      <t xml:space="preserve">the last four digits. </t>
    </r>
  </si>
  <si>
    <r>
      <t xml:space="preserve">Start Date: The start date that the employee began reporting time </t>
    </r>
    <r>
      <rPr>
        <i/>
        <sz val="11"/>
        <color theme="1"/>
        <rFont val="Calibri"/>
        <family val="2"/>
        <scheme val="minor"/>
      </rPr>
      <t>for that budget category/expense type</t>
    </r>
    <r>
      <rPr>
        <sz val="11"/>
        <color theme="1"/>
        <rFont val="Calibri"/>
        <family val="2"/>
        <scheme val="minor"/>
      </rPr>
      <t xml:space="preserve">.  See section C of the Reimbursement Guide for more information.  If one employee performed multiple tasks across expense types, there should be one line per expense type on this form. </t>
    </r>
  </si>
  <si>
    <r>
      <t xml:space="preserve">End Date: The end date that the employee stopped reporting time </t>
    </r>
    <r>
      <rPr>
        <i/>
        <sz val="11"/>
        <color theme="1"/>
        <rFont val="Calibri"/>
        <family val="2"/>
        <scheme val="minor"/>
      </rPr>
      <t>for that budget category/expense type</t>
    </r>
    <r>
      <rPr>
        <sz val="11"/>
        <color theme="1"/>
        <rFont val="Calibri"/>
        <family val="2"/>
        <scheme val="minor"/>
      </rPr>
      <t xml:space="preserve">. </t>
    </r>
  </si>
  <si>
    <r>
      <t xml:space="preserve">Hours: The number of hours worked </t>
    </r>
    <r>
      <rPr>
        <i/>
        <sz val="11"/>
        <color theme="1"/>
        <rFont val="Calibri"/>
        <family val="2"/>
        <scheme val="minor"/>
      </rPr>
      <t xml:space="preserve">for that budget category/expense type. </t>
    </r>
  </si>
  <si>
    <t xml:space="preserve">Hourly Rate: The hourly pay for the employee during the time period reported. </t>
  </si>
  <si>
    <t>Labor $: This field will auto-calculate based on the hours * hourly rate.</t>
  </si>
  <si>
    <t xml:space="preserve">FICA: The total amount paid by the Awardee for FICA (Federal Insurance Contribution Act) for the number of hours worked by the employee for this line item on the form.  This includes Social Security tax and Medicare tax. </t>
  </si>
  <si>
    <t xml:space="preserve">Unemployment Tax: The total amount paid by the Awardee for the unemployment tax for the number of hours worked by the employee for this line item on the form.  Examples: FUTA, SUTA, SUI, etc. </t>
  </si>
  <si>
    <t xml:space="preserve">Workers Comp: The total amount paid by the Awardee for workers comp for the number of hours worked by the employee for this line item on the form. </t>
  </si>
  <si>
    <t xml:space="preserve">Retirement: The total amount paid by the Awardee towards retirement for the number of hours worked by the employee for this line item on the form.  This expense is disallowed. </t>
  </si>
  <si>
    <t xml:space="preserve">Insurance: The total amount paid by the Awardee towards insurance for the number of hours worked by the employee for this line item on the form.  Examples: Health insurance, life insurance, disability insurance, etc.  This expense is disallowed.  </t>
  </si>
  <si>
    <t xml:space="preserve">Pension: The total amount paid by the Awardee towards pension for the number of hours worked by the employee for this line item on the form.  This expense is disallowed. </t>
  </si>
  <si>
    <t xml:space="preserve">Other: The total amount paid by the Awardee for other expenses for the number of hours worked by the employee for this line item on the form.  This expense is disallowed. </t>
  </si>
  <si>
    <t>Total: The total amount will auto-calculate based on the sum of Labor $ and overhead allocations.</t>
  </si>
  <si>
    <t xml:space="preserve">Less Disallowed: The amount will auto-calculate based on the sum of retirement + insurance + pension + other. </t>
  </si>
  <si>
    <t>Allowed Labor/OH: The amount will auto-calculate based on the sum of total - less disallowed.</t>
  </si>
  <si>
    <t xml:space="preserve">Loaded Hourly Rate: The amount will auto-calculate based on the sum of allowed labor/OH/Hours. </t>
  </si>
  <si>
    <t>Worksheet Timesheet Example</t>
  </si>
  <si>
    <t xml:space="preserve">This sheet will auto-calculate the number of hours spent on each of the category of expense/expense types.  See Column L-N.  NOTE: While Awardee's are not required to utilize this specific timesheet, they must provide the data elements outlined in the Timesheet Example for any direct internal labor they seek reimbursement for.  </t>
  </si>
  <si>
    <t>Employee Name: Name of the employee</t>
  </si>
  <si>
    <r>
      <t xml:space="preserve">Employee ID: The unique identifier assigned to the employee for the payroll system.  If the Employee ID is based on the SSN, please provide </t>
    </r>
    <r>
      <rPr>
        <b/>
        <i/>
        <u/>
        <sz val="11"/>
        <color theme="1"/>
        <rFont val="Calibri"/>
        <family val="2"/>
        <scheme val="minor"/>
      </rPr>
      <t xml:space="preserve">only </t>
    </r>
    <r>
      <rPr>
        <sz val="11"/>
        <color theme="1"/>
        <rFont val="Calibri"/>
        <family val="2"/>
        <scheme val="minor"/>
      </rPr>
      <t xml:space="preserve"> the last four digits of the SSN. </t>
    </r>
  </si>
  <si>
    <t xml:space="preserve">Project Identifier: The unique project identifier utilized by the Awardee to track payroll expenses for the grant project. </t>
  </si>
  <si>
    <t xml:space="preserve">Job Title: The employee's job title. </t>
  </si>
  <si>
    <t xml:space="preserve">Date: The date the work was performed. </t>
  </si>
  <si>
    <t xml:space="preserve">Category of Expense and Expense Type: Drop-down fields.  Utilize the Budget Categories tab for assistance in selecting the appropriate category of expense and expense type. </t>
  </si>
  <si>
    <t xml:space="preserve">Task: Provide a description of the task performed by the employee.  </t>
  </si>
  <si>
    <t xml:space="preserve">Total Hours: Enter the amount of time spent by the employee on the task. </t>
  </si>
  <si>
    <t xml:space="preserve">Additional Notes: Any additional information regarding the task performed by the employee. </t>
  </si>
  <si>
    <t>Category of Expense</t>
  </si>
  <si>
    <t>Expense Type</t>
  </si>
  <si>
    <t>Cost Per Item</t>
  </si>
  <si>
    <t>Design and Engineering</t>
  </si>
  <si>
    <t>Design of Network</t>
  </si>
  <si>
    <t>per hour/fixed</t>
  </si>
  <si>
    <t>Engineering of Network</t>
  </si>
  <si>
    <t>Permitting Approval</t>
  </si>
  <si>
    <t>Obtain Easements</t>
  </si>
  <si>
    <t>Per easement</t>
  </si>
  <si>
    <t>Obtain Right of Way</t>
  </si>
  <si>
    <t>Per ROW</t>
  </si>
  <si>
    <t>Obtain Permit</t>
  </si>
  <si>
    <t>Per Permit</t>
  </si>
  <si>
    <t>Construction Materials</t>
  </si>
  <si>
    <t>Fiber</t>
  </si>
  <si>
    <t>Per foot</t>
  </si>
  <si>
    <t>Conduit</t>
  </si>
  <si>
    <t>Tower</t>
  </si>
  <si>
    <t>Per tower</t>
  </si>
  <si>
    <t>Antenna</t>
  </si>
  <si>
    <t>Per antenna</t>
  </si>
  <si>
    <t>Vault / Flowerpots / etc.</t>
  </si>
  <si>
    <t>Per unit</t>
  </si>
  <si>
    <t>Make Ready Materials</t>
  </si>
  <si>
    <t>Network Equipment</t>
  </si>
  <si>
    <t>Switching Equipment</t>
  </si>
  <si>
    <t>Routing Equipment</t>
  </si>
  <si>
    <t>Optical Equipment</t>
  </si>
  <si>
    <t>Customer Premise Equipment</t>
  </si>
  <si>
    <t>Construction of Network</t>
  </si>
  <si>
    <t>Directional Drilling / Borinig</t>
  </si>
  <si>
    <t>Trenching</t>
  </si>
  <si>
    <t>Aerial Deployment</t>
  </si>
  <si>
    <t>Deploy Electronics</t>
  </si>
  <si>
    <t>Customer Drops</t>
  </si>
  <si>
    <t>Central Office</t>
  </si>
  <si>
    <t>Fiber Splicing</t>
  </si>
  <si>
    <t>Disallowed Expenses</t>
  </si>
  <si>
    <t>Real Estate Purchase</t>
  </si>
  <si>
    <t>General and administrative</t>
  </si>
  <si>
    <t>per hour</t>
  </si>
  <si>
    <t>Other (attach explanation)</t>
  </si>
  <si>
    <t>Section 1: Summary of Project Expenses</t>
  </si>
  <si>
    <t>Name of Awardee:</t>
  </si>
  <si>
    <t>Application Project Cost:</t>
  </si>
  <si>
    <t>Name of Project:</t>
  </si>
  <si>
    <t>Awardee Match Requirement:</t>
  </si>
  <si>
    <t>Awardee %</t>
  </si>
  <si>
    <t>Grant Program:</t>
  </si>
  <si>
    <t xml:space="preserve">Grant Funding Awarded: </t>
  </si>
  <si>
    <t>Grantor %</t>
  </si>
  <si>
    <t>Materials/Goods Used for Grant Program</t>
  </si>
  <si>
    <t xml:space="preserve">Invoice No. </t>
  </si>
  <si>
    <t>PDF Name</t>
  </si>
  <si>
    <t>Date of Invoice</t>
  </si>
  <si>
    <t>Vendor Name</t>
  </si>
  <si>
    <t>Description of Item Purchased</t>
  </si>
  <si>
    <t>Total Qty Purchased</t>
  </si>
  <si>
    <t>Price Per Qty</t>
  </si>
  <si>
    <t>Unit of Measure</t>
  </si>
  <si>
    <t>Total Amount Invoiced</t>
  </si>
  <si>
    <t>Proof of Payment</t>
  </si>
  <si>
    <t>Qty Placed in Service for Project</t>
  </si>
  <si>
    <t>Total Cost of Materials for Project</t>
  </si>
  <si>
    <t>Awardee Match</t>
  </si>
  <si>
    <t>Program Match</t>
  </si>
  <si>
    <t>Section 2: Internal Direct Labor Reporting</t>
  </si>
  <si>
    <t>Date Range</t>
  </si>
  <si>
    <t>Direct Internal Labor</t>
  </si>
  <si>
    <t>Overhead Allocations</t>
  </si>
  <si>
    <t>Loaded Hourly Rate</t>
  </si>
  <si>
    <t>Employee Name</t>
  </si>
  <si>
    <t>Employee Title/Role</t>
  </si>
  <si>
    <t>Employee ID</t>
  </si>
  <si>
    <t>Start date</t>
  </si>
  <si>
    <t>End Date</t>
  </si>
  <si>
    <t>Hours</t>
  </si>
  <si>
    <t>Hourly Rate</t>
  </si>
  <si>
    <t>Labor $</t>
  </si>
  <si>
    <t>FICA</t>
  </si>
  <si>
    <t>Unemployment Tax</t>
  </si>
  <si>
    <t>Workers Comp</t>
  </si>
  <si>
    <t>Retirement</t>
  </si>
  <si>
    <t>Insurance</t>
  </si>
  <si>
    <t>Pension</t>
  </si>
  <si>
    <t>Other</t>
  </si>
  <si>
    <t>Total</t>
  </si>
  <si>
    <t>Less Disallowed</t>
  </si>
  <si>
    <t>Allowed Labor/OH</t>
  </si>
  <si>
    <t xml:space="preserve">NOTE: Hours claimed to the project reimbursement relate to direct internal labor costs pertaining to the project design and build.  Payroll related overheads are allocated based on direct reported labor dollars in relation to total by employee.  </t>
  </si>
  <si>
    <r>
      <t xml:space="preserve">Disallowed overheads in </t>
    </r>
    <r>
      <rPr>
        <sz val="11"/>
        <color rgb="FFFF0000"/>
        <rFont val="Calibri"/>
        <family val="2"/>
        <scheme val="minor"/>
      </rPr>
      <t>red</t>
    </r>
    <r>
      <rPr>
        <sz val="11"/>
        <color theme="1"/>
        <rFont val="Calibri"/>
        <family val="2"/>
        <scheme val="minor"/>
      </rPr>
      <t xml:space="preserve"> are subtracted. </t>
    </r>
  </si>
  <si>
    <t>Total Allowable Costs</t>
  </si>
  <si>
    <t>Financial Management Control Verifications</t>
  </si>
  <si>
    <t>Financials by Line Item</t>
  </si>
  <si>
    <t>Check # (proof of payment)</t>
  </si>
  <si>
    <t>During Performance Period</t>
  </si>
  <si>
    <t>Known Provider</t>
  </si>
  <si>
    <t>Arms Length</t>
  </si>
  <si>
    <t>Necessary</t>
  </si>
  <si>
    <t>Reasonable</t>
  </si>
  <si>
    <t>Allowable</t>
  </si>
  <si>
    <t>Allocable</t>
  </si>
  <si>
    <t>Adequate</t>
  </si>
  <si>
    <t>Eligible?</t>
  </si>
  <si>
    <t>Grantor Comments</t>
  </si>
  <si>
    <t>Unallowed Expenses</t>
  </si>
  <si>
    <t>Nebraska Capital Projects Fund</t>
  </si>
  <si>
    <t>Approved Budget Analysis</t>
  </si>
  <si>
    <t>Applicant Name:</t>
  </si>
  <si>
    <t>Project Name:</t>
  </si>
  <si>
    <t>Match Contribution %</t>
  </si>
  <si>
    <t>Total Costs</t>
  </si>
  <si>
    <t>Budget Summary</t>
  </si>
  <si>
    <t>FINANCIAL DETERMINATION BY EXPENSE TYPE</t>
  </si>
  <si>
    <t>Quantity</t>
  </si>
  <si>
    <t>Total Expense</t>
  </si>
  <si>
    <t>Match Contribution</t>
  </si>
  <si>
    <t>Grant Request</t>
  </si>
  <si>
    <t>Brief Explanation</t>
  </si>
  <si>
    <t>Total Submitted Expenses</t>
  </si>
  <si>
    <t>Allowed Expenses</t>
  </si>
  <si>
    <t>Grantor Match</t>
  </si>
  <si>
    <t>Other (explain)</t>
  </si>
  <si>
    <t>Timesheet - Daily Account Detail by Employee with Task</t>
  </si>
  <si>
    <t>Total Hours by Category of Expense and Expense Type</t>
  </si>
  <si>
    <t>Project Identifier</t>
  </si>
  <si>
    <t>Job Title</t>
  </si>
  <si>
    <t>Date</t>
  </si>
  <si>
    <t>Task</t>
  </si>
  <si>
    <t>Total Hours</t>
  </si>
  <si>
    <t>Additional Notes</t>
  </si>
  <si>
    <t>Total No. Hours</t>
  </si>
  <si>
    <t>Design &amp; Engineering</t>
  </si>
  <si>
    <t>Directional Drilling / Boring</t>
  </si>
  <si>
    <t>Field Descriptors:</t>
  </si>
  <si>
    <t>Disallowed Expense</t>
  </si>
  <si>
    <t>General and Administrative</t>
  </si>
  <si>
    <t>Grant Program</t>
  </si>
  <si>
    <t>NUSF 99</t>
  </si>
  <si>
    <t>Foot</t>
  </si>
  <si>
    <t>Yes</t>
  </si>
  <si>
    <t>NUSF 108</t>
  </si>
  <si>
    <t>Unit</t>
  </si>
  <si>
    <t>No</t>
  </si>
  <si>
    <t>2021 NBBP</t>
  </si>
  <si>
    <t>TBD</t>
  </si>
  <si>
    <t>2022 NBBP</t>
  </si>
  <si>
    <t>2023 NBBP</t>
  </si>
  <si>
    <t>2024 NBBP</t>
  </si>
  <si>
    <t>CPF-1</t>
  </si>
  <si>
    <t>CPF-2</t>
  </si>
  <si>
    <t>Internal Labor</t>
  </si>
  <si>
    <t>Were all costs to a Known Provider?</t>
  </si>
  <si>
    <t>What is the minimum speed required for this project?</t>
  </si>
  <si>
    <t>When was the reimbursement request submitted?</t>
  </si>
  <si>
    <t>Has payment been noted in the correct Payment Sheet?</t>
  </si>
  <si>
    <t>PSC Employee Conducting Initial Review:</t>
  </si>
  <si>
    <t>PSC Employee Conducting Secondary Review:</t>
  </si>
  <si>
    <t>Initial Review Date:</t>
  </si>
  <si>
    <t>Final Review Date:</t>
  </si>
  <si>
    <t>Has the Reimbursement Request Form been included in the binder?</t>
  </si>
  <si>
    <t>Have all other relevant emails been included in the binder?</t>
  </si>
  <si>
    <t>Is payment considered a Current Year or Past Year Expense?</t>
  </si>
  <si>
    <t>Review Category</t>
  </si>
  <si>
    <t>Review Item</t>
  </si>
  <si>
    <t>Project Completion and Timing</t>
  </si>
  <si>
    <t>Status</t>
  </si>
  <si>
    <t xml:space="preserve">Initial Determination: </t>
  </si>
  <si>
    <t>Final Determination</t>
  </si>
  <si>
    <r>
      <t>Were all</t>
    </r>
    <r>
      <rPr>
        <b/>
        <sz val="11"/>
        <rFont val="Calibri"/>
        <family val="2"/>
        <scheme val="minor"/>
      </rPr>
      <t xml:space="preserve"> approved </t>
    </r>
    <r>
      <rPr>
        <sz val="11"/>
        <rFont val="Calibri"/>
        <family val="2"/>
        <scheme val="minor"/>
      </rPr>
      <t>costs in an Arms Length transaction?</t>
    </r>
  </si>
  <si>
    <r>
      <t xml:space="preserve">Were all </t>
    </r>
    <r>
      <rPr>
        <b/>
        <sz val="11"/>
        <rFont val="Calibri"/>
        <family val="2"/>
        <scheme val="minor"/>
      </rPr>
      <t xml:space="preserve">approved </t>
    </r>
    <r>
      <rPr>
        <sz val="11"/>
        <rFont val="Calibri"/>
        <family val="2"/>
        <scheme val="minor"/>
      </rPr>
      <t>costs Necessary?</t>
    </r>
  </si>
  <si>
    <r>
      <t xml:space="preserve">Were all </t>
    </r>
    <r>
      <rPr>
        <b/>
        <sz val="11"/>
        <rFont val="Calibri"/>
        <family val="2"/>
        <scheme val="minor"/>
      </rPr>
      <t xml:space="preserve">approved </t>
    </r>
    <r>
      <rPr>
        <sz val="11"/>
        <rFont val="Calibri"/>
        <family val="2"/>
        <scheme val="minor"/>
      </rPr>
      <t>costs Reasonable?</t>
    </r>
  </si>
  <si>
    <r>
      <t xml:space="preserve">Were all </t>
    </r>
    <r>
      <rPr>
        <b/>
        <sz val="11"/>
        <rFont val="Calibri"/>
        <family val="2"/>
        <scheme val="minor"/>
      </rPr>
      <t>approved</t>
    </r>
    <r>
      <rPr>
        <sz val="11"/>
        <rFont val="Calibri"/>
        <family val="2"/>
        <scheme val="minor"/>
      </rPr>
      <t xml:space="preserve"> costs Allowable?</t>
    </r>
  </si>
  <si>
    <r>
      <t xml:space="preserve">Were all </t>
    </r>
    <r>
      <rPr>
        <b/>
        <sz val="11"/>
        <rFont val="Calibri"/>
        <family val="2"/>
        <scheme val="minor"/>
      </rPr>
      <t>approved</t>
    </r>
    <r>
      <rPr>
        <sz val="11"/>
        <rFont val="Calibri"/>
        <family val="2"/>
        <scheme val="minor"/>
      </rPr>
      <t xml:space="preserve"> costs Allocable?</t>
    </r>
  </si>
  <si>
    <t>Speed &amp; Latency Testing</t>
  </si>
  <si>
    <t>Cost Eligibility &amp; Verification</t>
  </si>
  <si>
    <t>Was cost documentation Adequate?</t>
  </si>
  <si>
    <t>Binder Preparation</t>
  </si>
  <si>
    <t>Payment Tracking</t>
  </si>
  <si>
    <t xml:space="preserve">Speed Testing Certification form received and in binder? </t>
  </si>
  <si>
    <t>Speed test analysis results, and a copy of the email confirming passing been included in the binder?</t>
  </si>
  <si>
    <t>Initial Review Signoff</t>
  </si>
  <si>
    <t>Final Review Signoff</t>
  </si>
  <si>
    <t>DO NOT ADD ROWS BELOW THIS POINT – INSERT ADDITIONAL ROWS ABOVE AS NEEDED.</t>
  </si>
  <si>
    <t>Commission Review Worksheet</t>
  </si>
  <si>
    <t>DO NOT ADD ROWS BELOW THIS POINT – INSERT ROWS ABOVE TO MATCH NUMBER IN '1.  Project Expenses' AND ENSURE FORMULAS POPULATE CORRECTLY.</t>
  </si>
  <si>
    <t>Project Identification</t>
  </si>
  <si>
    <t>Awardee Match2</t>
  </si>
  <si>
    <t>Late Completion Penalty:</t>
  </si>
  <si>
    <t xml:space="preserve">Completion Deadline: </t>
  </si>
  <si>
    <t xml:space="preserve">Completion Date: </t>
  </si>
  <si>
    <t>Insert new rows above this row as needed and do not use this row.</t>
  </si>
  <si>
    <r>
      <rPr>
        <u/>
        <sz val="11"/>
        <color theme="1"/>
        <rFont val="Calibri"/>
        <family val="2"/>
        <scheme val="minor"/>
      </rPr>
      <t>Job Title</t>
    </r>
    <r>
      <rPr>
        <sz val="11"/>
        <color theme="1"/>
        <rFont val="Calibri"/>
        <family val="2"/>
        <scheme val="minor"/>
      </rPr>
      <t>: Specify the job title of the employee (e.g., Field Installer).</t>
    </r>
  </si>
  <si>
    <r>
      <rPr>
        <u/>
        <sz val="11"/>
        <color theme="1"/>
        <rFont val="Calibri"/>
        <family val="2"/>
        <scheme val="minor"/>
      </rPr>
      <t>Date</t>
    </r>
    <r>
      <rPr>
        <sz val="11"/>
        <color theme="1"/>
        <rFont val="Calibri"/>
        <family val="2"/>
        <scheme val="minor"/>
      </rPr>
      <t>: The date in which the work was performed.</t>
    </r>
  </si>
  <si>
    <r>
      <rPr>
        <u/>
        <sz val="11"/>
        <color theme="1"/>
        <rFont val="Calibri"/>
        <family val="2"/>
        <scheme val="minor"/>
      </rPr>
      <t>Project Identifier</t>
    </r>
    <r>
      <rPr>
        <sz val="11"/>
        <color theme="1"/>
        <rFont val="Calibri"/>
        <family val="2"/>
        <scheme val="minor"/>
      </rPr>
      <t>: Unique identifier used for internal expense tracking (i.e. Project Name, PO Number, Job ID, etc.).</t>
    </r>
  </si>
  <si>
    <r>
      <rPr>
        <u/>
        <sz val="11"/>
        <color theme="1"/>
        <rFont val="Calibri"/>
        <family val="2"/>
        <scheme val="minor"/>
      </rPr>
      <t>Category of Expense</t>
    </r>
    <r>
      <rPr>
        <sz val="11"/>
        <color theme="1"/>
        <rFont val="Calibri"/>
        <family val="2"/>
        <scheme val="minor"/>
      </rPr>
      <t>: Select the category of expense related to the Task performed.</t>
    </r>
  </si>
  <si>
    <r>
      <rPr>
        <u/>
        <sz val="11"/>
        <color theme="1"/>
        <rFont val="Calibri"/>
        <family val="2"/>
        <scheme val="minor"/>
      </rPr>
      <t>Expense Type</t>
    </r>
    <r>
      <rPr>
        <sz val="11"/>
        <color theme="1"/>
        <rFont val="Calibri"/>
        <family val="2"/>
        <scheme val="minor"/>
      </rPr>
      <t>: Select the expensse type related to the Task performed.</t>
    </r>
  </si>
  <si>
    <r>
      <rPr>
        <u/>
        <sz val="11"/>
        <color theme="1"/>
        <rFont val="Calibri"/>
        <family val="2"/>
        <scheme val="minor"/>
      </rPr>
      <t>Task</t>
    </r>
    <r>
      <rPr>
        <sz val="11"/>
        <color theme="1"/>
        <rFont val="Calibri"/>
        <family val="2"/>
        <scheme val="minor"/>
      </rPr>
      <t>: A description of the eligible direct labor tasks performed during that day.</t>
    </r>
  </si>
  <si>
    <r>
      <rPr>
        <u/>
        <sz val="11"/>
        <color theme="1"/>
        <rFont val="Calibri"/>
        <family val="2"/>
        <scheme val="minor"/>
      </rPr>
      <t>Total Hours</t>
    </r>
    <r>
      <rPr>
        <sz val="11"/>
        <color theme="1"/>
        <rFont val="Calibri"/>
        <family val="2"/>
        <scheme val="minor"/>
      </rPr>
      <t>: The total hours worked for each daily entry.</t>
    </r>
  </si>
  <si>
    <r>
      <rPr>
        <u/>
        <sz val="11"/>
        <color theme="1"/>
        <rFont val="Calibri"/>
        <family val="2"/>
        <scheme val="minor"/>
      </rPr>
      <t>Cumulative Hours</t>
    </r>
    <r>
      <rPr>
        <sz val="11"/>
        <color theme="1"/>
        <rFont val="Calibri"/>
        <family val="2"/>
        <scheme val="minor"/>
      </rPr>
      <t>: Calculates the cumulative hours throughout the date range</t>
    </r>
  </si>
  <si>
    <r>
      <rPr>
        <b/>
        <u/>
        <sz val="11"/>
        <color theme="1"/>
        <rFont val="Calibri"/>
        <family val="2"/>
        <scheme val="minor"/>
      </rPr>
      <t>Additional Notes</t>
    </r>
    <r>
      <rPr>
        <sz val="11"/>
        <color theme="1"/>
        <rFont val="Calibri"/>
        <family val="2"/>
        <scheme val="minor"/>
      </rPr>
      <t>: Provide any extra information, details, or notes regarding the work completed during that day.</t>
    </r>
  </si>
  <si>
    <r>
      <rPr>
        <u/>
        <sz val="11"/>
        <color theme="1"/>
        <rFont val="Calibri"/>
        <family val="2"/>
        <scheme val="minor"/>
      </rPr>
      <t>Employee ID</t>
    </r>
    <r>
      <rPr>
        <sz val="11"/>
        <color theme="1"/>
        <rFont val="Calibri"/>
        <family val="2"/>
        <scheme val="minor"/>
      </rPr>
      <t>: The unique ID associated with the employee name.</t>
    </r>
  </si>
  <si>
    <t>NOTE 2: Proof of Hourly Rate must be provided with the Reimbursement Request.  See Reimbursement Guide for additional information on appropriate documentation.</t>
  </si>
  <si>
    <r>
      <rPr>
        <u/>
        <sz val="11"/>
        <color theme="1"/>
        <rFont val="Calibri"/>
        <family val="2"/>
        <scheme val="minor"/>
      </rPr>
      <t>Date Range</t>
    </r>
    <r>
      <rPr>
        <sz val="11"/>
        <color theme="1"/>
        <rFont val="Calibri"/>
        <family val="2"/>
        <scheme val="minor"/>
      </rPr>
      <t xml:space="preserve">: Includes the date range in which the timesheet pertains.  </t>
    </r>
    <r>
      <rPr>
        <u/>
        <sz val="11"/>
        <color theme="1"/>
        <rFont val="Calibri"/>
        <family val="2"/>
        <scheme val="minor"/>
      </rPr>
      <t xml:space="preserve">
Employee Name</t>
    </r>
    <r>
      <rPr>
        <sz val="11"/>
        <color theme="1"/>
        <rFont val="Calibri"/>
        <family val="2"/>
        <scheme val="minor"/>
      </rPr>
      <t xml:space="preserve">: The name of the employee performing direct internal labor tasks.
</t>
    </r>
  </si>
  <si>
    <t>Date Range End:</t>
  </si>
  <si>
    <t>Cumulative Hours</t>
  </si>
  <si>
    <t>Date Range Start:</t>
  </si>
  <si>
    <t>Timesheets must accurately reflect the work performed. Include only direct internal labor hours related to the project’s design or construction. 
Refer to the Notes and Field Descriptors to the right of this form for guidance.</t>
  </si>
  <si>
    <t>Total Cost Submitted:</t>
  </si>
  <si>
    <t>Total Allowable Costs:</t>
  </si>
  <si>
    <t>Awardee Match %</t>
  </si>
  <si>
    <t>Grantor Match %</t>
  </si>
  <si>
    <t>Grantor Match In Total:</t>
  </si>
  <si>
    <t>Refer to the Final Review Worksheet for last checks.</t>
  </si>
  <si>
    <t>Rev. 8/13/25</t>
  </si>
  <si>
    <t>FINAL REVIEW CHECKLIST</t>
  </si>
  <si>
    <t>Total Payment/Return</t>
  </si>
  <si>
    <t>Advanced Payments:</t>
  </si>
  <si>
    <t xml:space="preserve">Period of Performance Begin Date: </t>
  </si>
  <si>
    <t xml:space="preserve">Period of Performance End Date: </t>
  </si>
  <si>
    <t>Actual Completion Date:</t>
  </si>
  <si>
    <t>Last Date for Incurred Costs:</t>
  </si>
  <si>
    <t xml:space="preserve">Period of Performance Begin: </t>
  </si>
  <si>
    <t xml:space="preserve">Period of Performance End: </t>
  </si>
  <si>
    <t xml:space="preserve">Project Completion Deadline: </t>
  </si>
  <si>
    <t xml:space="preserve">NOTE 1:  Complete one document per employee. Duplicate this sheet for additonal employees. Proof of hours worked (time sheets and work orders/internal billing project specific codes) must be maintained for 5 years post project close-out.  </t>
  </si>
  <si>
    <t>Qty Placed in Service for Project (MUST BE &lt;= DOCUMENTATION)</t>
  </si>
  <si>
    <r>
      <t xml:space="preserve">Original Invoice from Vendor </t>
    </r>
    <r>
      <rPr>
        <b/>
        <sz val="10"/>
        <color rgb="FFFF0000"/>
        <rFont val="Calibri"/>
        <family val="2"/>
        <scheme val="minor"/>
      </rPr>
      <t>(MUST MATCH DOCUMENTATION)</t>
    </r>
  </si>
  <si>
    <t>Original Estimated Project Cost:</t>
  </si>
  <si>
    <t>Awardee Match Commitment:</t>
  </si>
  <si>
    <t xml:space="preserve">Last Date for Incurred Costs: </t>
  </si>
  <si>
    <t>Grantee name matches tracking file</t>
  </si>
  <si>
    <t>Project name matches approved award</t>
  </si>
  <si>
    <t>Grant program matches award file</t>
  </si>
  <si>
    <t>Period of performance matches approved dates</t>
  </si>
  <si>
    <t>Application project cost, match, and grant funding match award data</t>
  </si>
  <si>
    <t>Completion date consistent across all forms/documents</t>
  </si>
  <si>
    <t>Project marked as complete?</t>
  </si>
  <si>
    <t>Completion date noted in appropriate files</t>
  </si>
  <si>
    <t>Notice of completion submitted timely</t>
  </si>
  <si>
    <t xml:space="preserve">Do total costs submitted and total allocable costs align with the Commission Review? </t>
  </si>
  <si>
    <t>Speed testing required?</t>
  </si>
  <si>
    <t>Last day speed testing was conducted?</t>
  </si>
  <si>
    <t>Speed testing results received timely?</t>
  </si>
  <si>
    <t>Speed testing results meet/exceed program standards?</t>
  </si>
  <si>
    <t>Latency testing required?</t>
  </si>
  <si>
    <t>Latency testing results meet program requirements?</t>
  </si>
  <si>
    <t>All costs billed directly to the grantee/subrecipient; no invoices from affiliates/unrelated entities?</t>
  </si>
  <si>
    <t>Notice of Completion and related emails included in binder</t>
  </si>
  <si>
    <t>Binder completed with all required documents and saved in both the project and payment folder(s)?</t>
  </si>
  <si>
    <t>Financial Review</t>
  </si>
  <si>
    <t>Grantor match and grantee match amounts verified</t>
  </si>
  <si>
    <t>Payment amount reconciled with approved reimbursement</t>
  </si>
  <si>
    <t>Previous advances or payments deducted correctly</t>
  </si>
  <si>
    <t>Late payment penalties adjusted if appropriate</t>
  </si>
  <si>
    <t>Adjustments for ineligible/undocumented costs made</t>
  </si>
  <si>
    <t>Verify total cost submitted and total allowable costs to Commission Review</t>
  </si>
  <si>
    <t>NIS Data sheet (CY or PY) updated to reflect payment</t>
  </si>
  <si>
    <t>Secondary Review Necessary?</t>
  </si>
  <si>
    <t>Initial Reviewer</t>
  </si>
  <si>
    <t>Comments</t>
  </si>
  <si>
    <t>Secondary Reviewer</t>
  </si>
  <si>
    <r>
      <t xml:space="preserve">Employee ID
(Do </t>
    </r>
    <r>
      <rPr>
        <b/>
        <u/>
        <sz val="11"/>
        <color theme="1"/>
        <rFont val="Calibri"/>
        <family val="2"/>
        <scheme val="minor"/>
      </rPr>
      <t>NOT</t>
    </r>
    <r>
      <rPr>
        <b/>
        <sz val="11"/>
        <color theme="1"/>
        <rFont val="Calibri"/>
        <family val="2"/>
        <scheme val="minor"/>
      </rPr>
      <t xml:space="preserve"> include SSN or DL - use last 4)</t>
    </r>
  </si>
  <si>
    <t>Estimated Match Commitment:</t>
  </si>
  <si>
    <t xml:space="preserve">Grant Funding Request: </t>
  </si>
  <si>
    <t>PSC Review-Rate</t>
  </si>
  <si>
    <t>PSC Review-Hours</t>
  </si>
  <si>
    <t>Liquidation Deadline:</t>
  </si>
  <si>
    <t>NOTE: Thresholds for secondary review are based on the amount of the cost claimed to the project, not the total invoice amount if only a portion is allocated.</t>
  </si>
  <si>
    <t>Escalation path for anything that appears unusual or unclear</t>
  </si>
  <si>
    <t>As determined by reviewer</t>
  </si>
  <si>
    <t>Any request or transaction</t>
  </si>
  <si>
    <t>Primary Reviewer Discretion</t>
  </si>
  <si>
    <t>Based on prior reviews or compliance concerns</t>
  </si>
  <si>
    <t>100% of those vendor transactions</t>
  </si>
  <si>
    <t>Any amount</t>
  </si>
  <si>
    <t>Known High-Risk Vendors</t>
  </si>
  <si>
    <t>Ensure pricing is fair market and documented as arm’s length</t>
  </si>
  <si>
    <t>100% of affiliated vendor transactions</t>
  </si>
  <si>
    <t>Affiliated / Inter-Company Billing</t>
  </si>
  <si>
    <t xml:space="preserve">Review timesheets, fringe calculations, and cost rate approval. Could include construction labor, engineering labor, or other internal direct labor. Also, could include costs claimed for heavy machinery or other internal construction costs. </t>
  </si>
  <si>
    <t>100% of internal labor/internal construction costs + sample 10% of others</t>
  </si>
  <si>
    <t>Internal Labor/Construction Costs</t>
  </si>
  <si>
    <t>Check allocation basis, math accuracy, and consistency</t>
  </si>
  <si>
    <t>100% of all allocated costs + sample 10% of others</t>
  </si>
  <si>
    <t>Direct Cost Allocations</t>
  </si>
  <si>
    <t>Validate valuation method, supporting documentation, and eligibility</t>
  </si>
  <si>
    <t>100% of all in-kind line items</t>
  </si>
  <si>
    <t>In-Kind Contributions</t>
  </si>
  <si>
    <t>Verify contract if applicable, detail review of invoice, allocable, allowable</t>
  </si>
  <si>
    <t>Targeted review of that transaction + sample 10% of others</t>
  </si>
  <si>
    <t>Any single transaction &gt; $250,000</t>
  </si>
  <si>
    <t>High-Dollar Transactions</t>
  </si>
  <si>
    <t>Plus any other risk indicators (below)</t>
  </si>
  <si>
    <t xml:space="preserve">20% sample (focus on highest-dollar line items + random selection from remaining) </t>
  </si>
  <si>
    <t>Total reimbursement request &gt; $1,000,000</t>
  </si>
  <si>
    <t>High-Dollar Requests</t>
  </si>
  <si>
    <t>Notes / Examples</t>
  </si>
  <si>
    <t>Scope of Secondary Review</t>
  </si>
  <si>
    <t>Trigger</t>
  </si>
  <si>
    <t>Risk Category</t>
  </si>
  <si>
    <t>Payment Date</t>
  </si>
  <si>
    <t>Grantor Match%</t>
  </si>
  <si>
    <t>Extension Granted? (Yes/No)</t>
  </si>
  <si>
    <t>&lt;- Double Check</t>
  </si>
  <si>
    <t>&lt;Enter Prior Payments</t>
  </si>
  <si>
    <r>
      <t>Price per Qty</t>
    </r>
    <r>
      <rPr>
        <sz val="10"/>
        <color theme="1"/>
        <rFont val="Calibri"/>
        <family val="2"/>
        <scheme val="minor"/>
      </rPr>
      <t xml:space="preserve"> </t>
    </r>
    <r>
      <rPr>
        <b/>
        <i/>
        <u/>
        <sz val="10"/>
        <color theme="1"/>
        <rFont val="Calibri"/>
        <family val="2"/>
        <scheme val="minor"/>
      </rPr>
      <t>as verified</t>
    </r>
  </si>
  <si>
    <t>Average cost per Item</t>
  </si>
  <si>
    <t>Actual Quantity</t>
  </si>
  <si>
    <t>Requested vs Verified Variance</t>
  </si>
  <si>
    <t>Program Match2</t>
  </si>
  <si>
    <t>Qty Variance</t>
  </si>
  <si>
    <t>Awardee Match Variance</t>
  </si>
  <si>
    <t>Total Allowable Variance</t>
  </si>
  <si>
    <t>Total Allowable Expense</t>
  </si>
  <si>
    <t>Program Match Variance</t>
  </si>
  <si>
    <r>
      <t xml:space="preserve">Total Cost Submitted </t>
    </r>
    <r>
      <rPr>
        <b/>
        <i/>
        <sz val="10"/>
        <color rgb="FFFF0000"/>
        <rFont val="Calibri"/>
        <family val="2"/>
        <scheme val="minor"/>
      </rPr>
      <t>as revised</t>
    </r>
    <r>
      <rPr>
        <b/>
        <sz val="10"/>
        <color theme="1"/>
        <rFont val="Calibri"/>
        <family val="2"/>
        <scheme val="minor"/>
      </rPr>
      <t>:</t>
    </r>
  </si>
  <si>
    <t>Row Labels</t>
  </si>
  <si>
    <t>Grand Total</t>
  </si>
  <si>
    <t xml:space="preserve">Labor for: </t>
  </si>
  <si>
    <t>Count of PDF Name</t>
  </si>
  <si>
    <t>Nebraska Broadband Program Reimbursement Template (rev. 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</si>
</sst>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quot;$&quot;* #,##0.0000_);_(&quot;$&quot;* \(#,##0.0000\);_(&quot;$&quot;* &quot;-&quot;????_);_(@_)"/>
    <numFmt numFmtId="165" formatCode="_(&quot;$&quot;* #,##0.00_);_(&quot;$&quot;* \(#,##0.00\);_(&quot;$&quot;* &quot;-&quot;????_);_(@_)"/>
    <numFmt numFmtId="166" formatCode="&quot;$&quot;#,##0.00"/>
  </numFmts>
  <fonts count="38" x14ac:knownFonts="1">
    <font>
      <sz val="11"/>
      <color theme="1"/>
      <name val="Calibri"/>
      <family val="2"/>
      <scheme val="minor"/>
    </font>
    <font>
      <sz val="11"/>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b/>
      <sz val="9"/>
      <color theme="1"/>
      <name val="Calibri"/>
      <family val="2"/>
      <scheme val="minor"/>
    </font>
    <font>
      <sz val="9"/>
      <color theme="1"/>
      <name val="Calibri"/>
      <family val="2"/>
      <scheme val="minor"/>
    </font>
    <font>
      <sz val="11"/>
      <color rgb="FFFF0000"/>
      <name val="Calibri"/>
      <family val="2"/>
      <scheme val="minor"/>
    </font>
    <font>
      <b/>
      <sz val="11"/>
      <color theme="1"/>
      <name val="Calibri"/>
      <family val="2"/>
      <scheme val="minor"/>
    </font>
    <font>
      <b/>
      <sz val="11"/>
      <color rgb="FF002060"/>
      <name val="Calibri"/>
      <family val="2"/>
      <scheme val="minor"/>
    </font>
    <font>
      <i/>
      <sz val="11"/>
      <color theme="1"/>
      <name val="Calibri"/>
      <family val="2"/>
      <scheme val="minor"/>
    </font>
    <font>
      <b/>
      <sz val="11"/>
      <color theme="8" tint="-0.249977111117893"/>
      <name val="Calibri"/>
      <family val="2"/>
      <scheme val="minor"/>
    </font>
    <font>
      <b/>
      <sz val="11"/>
      <color rgb="FFFF0000"/>
      <name val="Calibri"/>
      <family val="2"/>
      <scheme val="minor"/>
    </font>
    <font>
      <b/>
      <sz val="11"/>
      <color theme="9" tint="-0.499984740745262"/>
      <name val="Calibri"/>
      <family val="2"/>
      <scheme val="minor"/>
    </font>
    <font>
      <b/>
      <sz val="14"/>
      <color theme="0"/>
      <name val="Calibri"/>
      <family val="2"/>
      <scheme val="minor"/>
    </font>
    <font>
      <b/>
      <sz val="11"/>
      <name val="Calibri"/>
      <family val="2"/>
      <scheme val="minor"/>
    </font>
    <font>
      <b/>
      <i/>
      <sz val="11"/>
      <color rgb="FFFF0000"/>
      <name val="Calibri"/>
      <family val="2"/>
      <scheme val="minor"/>
    </font>
    <font>
      <i/>
      <sz val="14"/>
      <color theme="1"/>
      <name val="Calibri"/>
      <family val="2"/>
      <scheme val="minor"/>
    </font>
    <font>
      <b/>
      <i/>
      <u/>
      <sz val="11"/>
      <color theme="1"/>
      <name val="Calibri"/>
      <family val="2"/>
      <scheme val="minor"/>
    </font>
    <font>
      <u/>
      <sz val="11"/>
      <color theme="10"/>
      <name val="Calibri"/>
      <family val="2"/>
      <scheme val="minor"/>
    </font>
    <font>
      <b/>
      <sz val="16"/>
      <color theme="1"/>
      <name val="Calibri"/>
      <family val="2"/>
      <scheme val="minor"/>
    </font>
    <font>
      <b/>
      <sz val="17"/>
      <name val="Calibri"/>
      <family val="2"/>
      <scheme val="minor"/>
    </font>
    <font>
      <sz val="11"/>
      <name val="Calibri"/>
      <family val="2"/>
      <scheme val="minor"/>
    </font>
    <font>
      <sz val="9"/>
      <color indexed="81"/>
      <name val="Tahoma"/>
      <family val="2"/>
    </font>
    <font>
      <b/>
      <sz val="9"/>
      <color indexed="81"/>
      <name val="Tahoma"/>
      <family val="2"/>
    </font>
    <font>
      <b/>
      <sz val="12"/>
      <color theme="1"/>
      <name val="Calibri"/>
      <family val="2"/>
      <scheme val="minor"/>
    </font>
    <font>
      <b/>
      <sz val="17"/>
      <color theme="0"/>
      <name val="Calibri"/>
      <family val="2"/>
      <scheme val="minor"/>
    </font>
    <font>
      <b/>
      <sz val="18"/>
      <color theme="0"/>
      <name val="Calibri"/>
      <family val="2"/>
      <scheme val="minor"/>
    </font>
    <font>
      <b/>
      <sz val="20"/>
      <color theme="0"/>
      <name val="Calibri"/>
      <family val="2"/>
      <scheme val="minor"/>
    </font>
    <font>
      <u/>
      <sz val="11"/>
      <color theme="1"/>
      <name val="Calibri"/>
      <family val="2"/>
      <scheme val="minor"/>
    </font>
    <font>
      <b/>
      <u/>
      <sz val="11"/>
      <color theme="1"/>
      <name val="Calibri"/>
      <family val="2"/>
      <scheme val="minor"/>
    </font>
    <font>
      <b/>
      <i/>
      <sz val="14"/>
      <color rgb="FFFF0000"/>
      <name val="Calibri"/>
      <family val="2"/>
      <scheme val="minor"/>
    </font>
    <font>
      <b/>
      <i/>
      <sz val="18"/>
      <color theme="1"/>
      <name val="Calibri"/>
      <family val="2"/>
      <scheme val="minor"/>
    </font>
    <font>
      <b/>
      <sz val="10"/>
      <color rgb="FFFF0000"/>
      <name val="Calibri"/>
      <family val="2"/>
      <scheme val="minor"/>
    </font>
    <font>
      <i/>
      <sz val="9"/>
      <color indexed="81"/>
      <name val="Tahoma"/>
      <family val="2"/>
    </font>
    <font>
      <b/>
      <sz val="18"/>
      <color theme="8" tint="-0.499984740745262"/>
      <name val="Montserrat SemiBold"/>
    </font>
    <font>
      <b/>
      <i/>
      <u/>
      <sz val="10"/>
      <color theme="1"/>
      <name val="Calibri"/>
      <family val="2"/>
      <scheme val="minor"/>
    </font>
    <font>
      <b/>
      <i/>
      <sz val="10"/>
      <color rgb="FFFF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70C0"/>
        <bgColor indexed="64"/>
      </patternFill>
    </fill>
    <fill>
      <patternFill patternType="solid">
        <fgColor rgb="FF92D050"/>
        <bgColor indexed="64"/>
      </patternFill>
    </fill>
    <fill>
      <patternFill patternType="solid">
        <fgColor theme="1"/>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style="thin">
        <color indexed="64"/>
      </bottom>
      <diagonal/>
    </border>
    <border>
      <left/>
      <right/>
      <top style="thin">
        <color indexed="64"/>
      </top>
      <bottom style="double">
        <color indexed="64"/>
      </bottom>
      <diagonal/>
    </border>
    <border>
      <left style="thin">
        <color indexed="64"/>
      </left>
      <right style="medium">
        <color indexed="64"/>
      </right>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9" fillId="0" borderId="0" applyNumberFormat="0" applyFill="0" applyBorder="0" applyAlignment="0" applyProtection="0"/>
    <xf numFmtId="43" fontId="1" fillId="0" borderId="0" applyFont="0" applyFill="0" applyBorder="0" applyAlignment="0" applyProtection="0"/>
  </cellStyleXfs>
  <cellXfs count="329">
    <xf numFmtId="0" fontId="0" fillId="0" borderId="0" xfId="0"/>
    <xf numFmtId="0" fontId="4" fillId="0" borderId="6" xfId="0" applyFont="1" applyBorder="1" applyAlignment="1">
      <alignment wrapText="1"/>
    </xf>
    <xf numFmtId="0" fontId="4" fillId="0" borderId="7" xfId="0" applyFont="1" applyBorder="1" applyAlignment="1">
      <alignment wrapText="1"/>
    </xf>
    <xf numFmtId="0" fontId="4" fillId="0" borderId="2" xfId="0" applyFont="1" applyBorder="1" applyAlignment="1">
      <alignment wrapText="1"/>
    </xf>
    <xf numFmtId="0" fontId="4" fillId="0" borderId="1" xfId="0" applyFont="1" applyBorder="1" applyAlignment="1">
      <alignment wrapText="1"/>
    </xf>
    <xf numFmtId="0" fontId="4" fillId="0" borderId="9" xfId="0" applyFont="1" applyBorder="1" applyAlignment="1">
      <alignment wrapText="1"/>
    </xf>
    <xf numFmtId="0" fontId="0" fillId="0" borderId="1" xfId="0" applyBorder="1"/>
    <xf numFmtId="0" fontId="0" fillId="0" borderId="3" xfId="0" applyBorder="1"/>
    <xf numFmtId="0" fontId="8" fillId="0" borderId="0" xfId="0" applyFont="1"/>
    <xf numFmtId="0" fontId="9" fillId="0" borderId="1" xfId="0" applyFont="1" applyBorder="1" applyAlignment="1">
      <alignment horizontal="center"/>
    </xf>
    <xf numFmtId="0" fontId="9" fillId="0" borderId="1" xfId="0" applyFont="1" applyBorder="1" applyAlignment="1">
      <alignment horizontal="left" vertical="center"/>
    </xf>
    <xf numFmtId="8" fontId="10" fillId="0" borderId="1" xfId="0" applyNumberFormat="1" applyFont="1" applyBorder="1"/>
    <xf numFmtId="0" fontId="11" fillId="0" borderId="0" xfId="0" applyFont="1"/>
    <xf numFmtId="0" fontId="12" fillId="0" borderId="0" xfId="0" applyFont="1"/>
    <xf numFmtId="0" fontId="13" fillId="0" borderId="0" xfId="0" applyFont="1"/>
    <xf numFmtId="8" fontId="0" fillId="0" borderId="1" xfId="0" applyNumberFormat="1" applyBorder="1"/>
    <xf numFmtId="0" fontId="0" fillId="0" borderId="1" xfId="0" applyBorder="1" applyAlignment="1">
      <alignment wrapText="1"/>
    </xf>
    <xf numFmtId="44" fontId="0" fillId="0" borderId="1" xfId="1" applyFont="1" applyBorder="1"/>
    <xf numFmtId="44" fontId="0" fillId="0" borderId="1" xfId="0" applyNumberFormat="1" applyBorder="1"/>
    <xf numFmtId="0" fontId="0" fillId="0" borderId="3" xfId="0" applyBorder="1" applyAlignment="1">
      <alignment wrapText="1"/>
    </xf>
    <xf numFmtId="0" fontId="5" fillId="0" borderId="6" xfId="0" applyFont="1" applyBorder="1" applyAlignment="1">
      <alignment horizontal="center" textRotation="90"/>
    </xf>
    <xf numFmtId="0" fontId="0" fillId="2" borderId="0" xfId="0" applyFill="1"/>
    <xf numFmtId="0" fontId="14" fillId="2" borderId="0" xfId="0" applyFont="1" applyFill="1" applyAlignment="1">
      <alignment horizontal="center"/>
    </xf>
    <xf numFmtId="0" fontId="9" fillId="0" borderId="11" xfId="0" applyFont="1" applyBorder="1"/>
    <xf numFmtId="0" fontId="9" fillId="0" borderId="11" xfId="0" applyFont="1" applyBorder="1" applyAlignment="1">
      <alignment horizontal="center"/>
    </xf>
    <xf numFmtId="0" fontId="9" fillId="0" borderId="11" xfId="0" applyFont="1" applyBorder="1" applyAlignment="1">
      <alignment horizontal="center" wrapText="1"/>
    </xf>
    <xf numFmtId="0" fontId="16" fillId="0" borderId="11" xfId="0" applyFont="1" applyBorder="1" applyAlignment="1">
      <alignment horizontal="center" wrapText="1"/>
    </xf>
    <xf numFmtId="0" fontId="8" fillId="3" borderId="1" xfId="0" applyFont="1" applyFill="1" applyBorder="1" applyAlignment="1">
      <alignment horizontal="left"/>
    </xf>
    <xf numFmtId="0" fontId="0" fillId="3" borderId="1" xfId="0" applyFill="1" applyBorder="1"/>
    <xf numFmtId="0" fontId="0" fillId="3" borderId="1" xfId="0" applyFill="1" applyBorder="1" applyAlignment="1">
      <alignment horizontal="center"/>
    </xf>
    <xf numFmtId="0" fontId="0" fillId="2" borderId="0" xfId="0" applyFill="1" applyAlignment="1">
      <alignment horizontal="center"/>
    </xf>
    <xf numFmtId="0" fontId="8" fillId="0" borderId="1" xfId="0" applyFont="1" applyBorder="1"/>
    <xf numFmtId="0" fontId="0" fillId="6" borderId="1" xfId="0" applyFill="1" applyBorder="1"/>
    <xf numFmtId="2" fontId="0" fillId="0" borderId="1" xfId="0" applyNumberFormat="1" applyBorder="1" applyAlignment="1">
      <alignment horizontal="center"/>
    </xf>
    <xf numFmtId="0" fontId="2" fillId="2" borderId="0" xfId="0" applyFont="1" applyFill="1" applyAlignment="1">
      <alignment horizontal="center"/>
    </xf>
    <xf numFmtId="0" fontId="2" fillId="2" borderId="0" xfId="0" applyFont="1" applyFill="1"/>
    <xf numFmtId="0" fontId="8" fillId="2" borderId="0" xfId="0" applyFont="1" applyFill="1"/>
    <xf numFmtId="0" fontId="20" fillId="2" borderId="0" xfId="0" applyFont="1" applyFill="1"/>
    <xf numFmtId="0" fontId="0" fillId="2" borderId="0" xfId="0" applyFill="1" applyAlignment="1">
      <alignment wrapText="1"/>
    </xf>
    <xf numFmtId="0" fontId="0" fillId="2" borderId="0" xfId="0" applyFill="1" applyAlignment="1">
      <alignment horizontal="left" wrapText="1"/>
    </xf>
    <xf numFmtId="0" fontId="8" fillId="2" borderId="0" xfId="0" applyFont="1" applyFill="1" applyAlignment="1">
      <alignment horizontal="center"/>
    </xf>
    <xf numFmtId="0" fontId="0" fillId="0" borderId="0" xfId="0" applyAlignment="1">
      <alignment horizontal="center"/>
    </xf>
    <xf numFmtId="0" fontId="0" fillId="0" borderId="0" xfId="0" applyProtection="1">
      <protection locked="0"/>
    </xf>
    <xf numFmtId="0" fontId="0" fillId="0" borderId="1" xfId="0" applyBorder="1" applyProtection="1">
      <protection locked="0"/>
    </xf>
    <xf numFmtId="9" fontId="4" fillId="2" borderId="8" xfId="2" applyFont="1" applyFill="1" applyBorder="1" applyAlignment="1" applyProtection="1">
      <alignment horizontal="left"/>
    </xf>
    <xf numFmtId="0" fontId="0" fillId="2" borderId="1" xfId="0" applyFill="1" applyBorder="1" applyAlignment="1" applyProtection="1">
      <alignment horizontal="center"/>
      <protection locked="0"/>
    </xf>
    <xf numFmtId="14" fontId="0" fillId="2" borderId="1" xfId="0" applyNumberFormat="1" applyFill="1" applyBorder="1" applyAlignment="1" applyProtection="1">
      <alignment horizontal="center"/>
      <protection locked="0"/>
    </xf>
    <xf numFmtId="2" fontId="0" fillId="2" borderId="1" xfId="0" applyNumberFormat="1" applyFill="1" applyBorder="1" applyAlignment="1" applyProtection="1">
      <alignment horizontal="center"/>
      <protection locked="0"/>
    </xf>
    <xf numFmtId="0" fontId="0" fillId="0" borderId="1" xfId="0" applyBorder="1" applyAlignment="1" applyProtection="1">
      <alignment horizontal="center"/>
      <protection locked="0"/>
    </xf>
    <xf numFmtId="14" fontId="0" fillId="0" borderId="1" xfId="0" applyNumberFormat="1" applyBorder="1" applyProtection="1">
      <protection locked="0"/>
    </xf>
    <xf numFmtId="14"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4" fillId="0" borderId="6" xfId="0" applyFont="1" applyBorder="1" applyAlignment="1">
      <alignment horizontal="left"/>
    </xf>
    <xf numFmtId="0" fontId="0" fillId="0" borderId="0" xfId="0" applyAlignment="1">
      <alignment horizontal="right"/>
    </xf>
    <xf numFmtId="0" fontId="0" fillId="4" borderId="0" xfId="0" applyFill="1" applyProtection="1">
      <protection locked="0"/>
    </xf>
    <xf numFmtId="0" fontId="28" fillId="4" borderId="0" xfId="0" applyFont="1" applyFill="1"/>
    <xf numFmtId="0" fontId="5" fillId="0" borderId="5" xfId="0" applyFont="1" applyBorder="1" applyAlignment="1">
      <alignment horizontal="center" textRotation="90"/>
    </xf>
    <xf numFmtId="0" fontId="4" fillId="0" borderId="3" xfId="0" applyFont="1" applyBorder="1" applyAlignment="1">
      <alignment wrapText="1"/>
    </xf>
    <xf numFmtId="0" fontId="0" fillId="0" borderId="10" xfId="0" applyBorder="1" applyProtection="1">
      <protection locked="0"/>
    </xf>
    <xf numFmtId="0" fontId="0" fillId="0" borderId="15" xfId="0" applyBorder="1"/>
    <xf numFmtId="44" fontId="0" fillId="0" borderId="3" xfId="1" applyFont="1" applyBorder="1"/>
    <xf numFmtId="0" fontId="0" fillId="0" borderId="10" xfId="0" applyBorder="1"/>
    <xf numFmtId="0" fontId="0" fillId="0" borderId="5" xfId="0" applyBorder="1" applyProtection="1">
      <protection locked="0"/>
    </xf>
    <xf numFmtId="0" fontId="0" fillId="0" borderId="3" xfId="0" applyBorder="1" applyAlignment="1" applyProtection="1">
      <alignment wrapText="1"/>
      <protection locked="0"/>
    </xf>
    <xf numFmtId="0" fontId="8" fillId="0" borderId="22" xfId="0" applyFont="1" applyBorder="1"/>
    <xf numFmtId="0" fontId="8" fillId="0" borderId="6" xfId="0" applyFont="1" applyBorder="1"/>
    <xf numFmtId="0" fontId="8" fillId="0" borderId="6" xfId="0" applyFont="1" applyBorder="1" applyAlignment="1">
      <alignment wrapText="1"/>
    </xf>
    <xf numFmtId="0" fontId="8" fillId="0" borderId="7" xfId="0" applyFont="1" applyBorder="1"/>
    <xf numFmtId="0" fontId="9" fillId="0" borderId="23" xfId="0" applyFont="1" applyBorder="1"/>
    <xf numFmtId="0" fontId="0" fillId="2" borderId="5" xfId="0" applyFill="1" applyBorder="1" applyProtection="1">
      <protection locked="0"/>
    </xf>
    <xf numFmtId="0" fontId="9" fillId="0" borderId="3" xfId="0" applyFont="1" applyBorder="1" applyAlignment="1">
      <alignment wrapText="1"/>
    </xf>
    <xf numFmtId="0" fontId="0" fillId="2" borderId="19" xfId="0" applyFill="1" applyBorder="1" applyProtection="1">
      <protection locked="0"/>
    </xf>
    <xf numFmtId="0" fontId="0" fillId="2" borderId="10" xfId="0" applyFill="1" applyBorder="1" applyAlignment="1" applyProtection="1">
      <alignment horizontal="center"/>
      <protection locked="0"/>
    </xf>
    <xf numFmtId="14" fontId="0" fillId="2" borderId="10" xfId="0" applyNumberFormat="1" applyFill="1" applyBorder="1" applyAlignment="1" applyProtection="1">
      <alignment horizontal="center"/>
      <protection locked="0"/>
    </xf>
    <xf numFmtId="2" fontId="0" fillId="2" borderId="10" xfId="0" applyNumberFormat="1" applyFill="1" applyBorder="1" applyAlignment="1" applyProtection="1">
      <alignment horizontal="center"/>
      <protection locked="0"/>
    </xf>
    <xf numFmtId="0" fontId="7" fillId="0" borderId="0" xfId="0" applyFont="1" applyAlignment="1">
      <alignment wrapText="1"/>
    </xf>
    <xf numFmtId="0" fontId="25" fillId="0" borderId="0" xfId="0" applyFont="1"/>
    <xf numFmtId="0" fontId="2" fillId="0" borderId="8" xfId="0" applyFont="1" applyBorder="1" applyAlignment="1">
      <alignment horizontal="center"/>
    </xf>
    <xf numFmtId="0" fontId="2" fillId="0" borderId="8" xfId="0" applyFont="1" applyBorder="1" applyAlignment="1">
      <alignment horizontal="left"/>
    </xf>
    <xf numFmtId="2" fontId="0" fillId="0" borderId="1" xfId="0" applyNumberFormat="1" applyBorder="1" applyAlignment="1" applyProtection="1">
      <alignment horizontal="center"/>
      <protection locked="0"/>
    </xf>
    <xf numFmtId="2" fontId="8" fillId="3" borderId="1" xfId="0" applyNumberFormat="1" applyFont="1" applyFill="1" applyBorder="1" applyAlignment="1">
      <alignment horizontal="center"/>
    </xf>
    <xf numFmtId="2" fontId="0" fillId="0" borderId="3" xfId="0" applyNumberFormat="1" applyBorder="1" applyAlignment="1" applyProtection="1">
      <alignment horizontal="center"/>
      <protection locked="0"/>
    </xf>
    <xf numFmtId="0" fontId="8" fillId="0" borderId="7" xfId="0" applyFont="1" applyBorder="1" applyAlignment="1">
      <alignment horizontal="center" wrapText="1"/>
    </xf>
    <xf numFmtId="2" fontId="8" fillId="0" borderId="24" xfId="0" applyNumberFormat="1" applyFont="1" applyBorder="1" applyAlignment="1">
      <alignment horizontal="center"/>
    </xf>
    <xf numFmtId="2" fontId="8" fillId="0" borderId="0" xfId="0" applyNumberFormat="1" applyFont="1" applyAlignment="1">
      <alignment horizontal="center"/>
    </xf>
    <xf numFmtId="0" fontId="8" fillId="0" borderId="6" xfId="0" applyFont="1" applyBorder="1" applyAlignment="1">
      <alignment horizontal="center" wrapText="1"/>
    </xf>
    <xf numFmtId="0" fontId="9" fillId="0" borderId="11" xfId="0" applyFont="1" applyBorder="1" applyAlignment="1">
      <alignment horizontal="left"/>
    </xf>
    <xf numFmtId="0" fontId="12" fillId="0" borderId="11" xfId="0" applyFont="1" applyBorder="1" applyAlignment="1">
      <alignment horizontal="left"/>
    </xf>
    <xf numFmtId="0" fontId="21" fillId="0" borderId="0" xfId="0" applyFont="1"/>
    <xf numFmtId="0" fontId="4" fillId="2" borderId="0" xfId="0" applyFont="1" applyFill="1"/>
    <xf numFmtId="0" fontId="4" fillId="0" borderId="1" xfId="0" applyFont="1" applyBorder="1" applyAlignment="1">
      <alignment horizont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1" xfId="0" applyBorder="1" applyAlignment="1">
      <alignment horizontal="center" vertical="center"/>
    </xf>
    <xf numFmtId="0" fontId="0" fillId="0" borderId="5" xfId="0" applyBorder="1" applyAlignment="1">
      <alignment horizontal="center" vertical="center"/>
    </xf>
    <xf numFmtId="0" fontId="9" fillId="0" borderId="22" xfId="0" applyFont="1" applyBorder="1" applyAlignment="1">
      <alignment horizontal="center"/>
    </xf>
    <xf numFmtId="0" fontId="9" fillId="0" borderId="6" xfId="0" applyFont="1" applyBorder="1" applyAlignment="1">
      <alignment horizontal="left" vertical="center"/>
    </xf>
    <xf numFmtId="0" fontId="9" fillId="0" borderId="6" xfId="0" applyFont="1" applyBorder="1"/>
    <xf numFmtId="0" fontId="9" fillId="0" borderId="7" xfId="0" applyFont="1" applyBorder="1"/>
    <xf numFmtId="0" fontId="9" fillId="0" borderId="7" xfId="0" applyFont="1" applyBorder="1" applyAlignment="1">
      <alignment wrapText="1"/>
    </xf>
    <xf numFmtId="8" fontId="0" fillId="0" borderId="10" xfId="0" applyNumberFormat="1" applyBorder="1"/>
    <xf numFmtId="0" fontId="8" fillId="2" borderId="0" xfId="0" applyFont="1" applyFill="1" applyAlignment="1">
      <alignment horizontal="right"/>
    </xf>
    <xf numFmtId="10" fontId="0" fillId="2" borderId="0" xfId="0" applyNumberFormat="1" applyFill="1"/>
    <xf numFmtId="8" fontId="0" fillId="8" borderId="0" xfId="1" applyNumberFormat="1" applyFont="1" applyFill="1"/>
    <xf numFmtId="8" fontId="0" fillId="8" borderId="0" xfId="0" applyNumberFormat="1" applyFill="1"/>
    <xf numFmtId="0" fontId="3" fillId="2" borderId="0" xfId="0" applyFont="1" applyFill="1"/>
    <xf numFmtId="0" fontId="0" fillId="2" borderId="0" xfId="0" applyFill="1" applyProtection="1">
      <protection locked="0"/>
    </xf>
    <xf numFmtId="0" fontId="4" fillId="2" borderId="0" xfId="0" applyFont="1" applyFill="1" applyAlignment="1">
      <alignment horizontal="right"/>
    </xf>
    <xf numFmtId="0" fontId="3" fillId="2" borderId="0" xfId="0" applyFont="1" applyFill="1" applyAlignment="1">
      <alignment horizontal="center"/>
    </xf>
    <xf numFmtId="0" fontId="6" fillId="0" borderId="5" xfId="0" applyFont="1" applyBorder="1" applyAlignment="1" applyProtection="1">
      <alignment horizontal="center" vertical="center" textRotation="90"/>
      <protection locked="0"/>
    </xf>
    <xf numFmtId="0" fontId="6" fillId="0" borderId="1" xfId="0" applyFont="1" applyBorder="1" applyAlignment="1" applyProtection="1">
      <alignment horizontal="center" vertical="center" textRotation="90"/>
      <protection locked="0"/>
    </xf>
    <xf numFmtId="0" fontId="3" fillId="0" borderId="3" xfId="0" applyFont="1" applyBorder="1" applyAlignment="1">
      <alignment horizontal="left" vertical="center" wrapText="1"/>
    </xf>
    <xf numFmtId="164" fontId="3" fillId="0" borderId="1" xfId="1" applyNumberFormat="1" applyFont="1" applyBorder="1" applyAlignment="1" applyProtection="1">
      <alignment vertical="center"/>
    </xf>
    <xf numFmtId="0" fontId="3" fillId="0" borderId="1" xfId="0" applyFont="1" applyBorder="1" applyAlignment="1" applyProtection="1">
      <alignment vertical="center"/>
      <protection locked="0"/>
    </xf>
    <xf numFmtId="44" fontId="3" fillId="0" borderId="3" xfId="0" applyNumberFormat="1" applyFont="1" applyBorder="1" applyAlignment="1">
      <alignment vertical="center"/>
    </xf>
    <xf numFmtId="0" fontId="3" fillId="0" borderId="3" xfId="0" applyFont="1" applyBorder="1" applyAlignment="1">
      <alignment vertical="center"/>
    </xf>
    <xf numFmtId="44" fontId="3" fillId="0" borderId="2" xfId="0" applyNumberFormat="1" applyFont="1" applyBorder="1" applyAlignment="1" applyProtection="1">
      <alignment vertical="center"/>
      <protection locked="0"/>
    </xf>
    <xf numFmtId="44" fontId="3" fillId="0" borderId="9" xfId="0" applyNumberFormat="1" applyFont="1" applyBorder="1" applyAlignment="1" applyProtection="1">
      <alignment vertical="center"/>
      <protection locked="0"/>
    </xf>
    <xf numFmtId="44" fontId="3" fillId="0" borderId="1" xfId="0" applyNumberFormat="1" applyFont="1" applyBorder="1" applyAlignment="1">
      <alignment vertical="center"/>
    </xf>
    <xf numFmtId="165" fontId="0" fillId="0" borderId="1" xfId="0" applyNumberFormat="1" applyBorder="1" applyAlignment="1">
      <alignment vertical="center"/>
    </xf>
    <xf numFmtId="165" fontId="0" fillId="0" borderId="3" xfId="0" applyNumberFormat="1" applyBorder="1" applyAlignment="1">
      <alignment vertical="center"/>
    </xf>
    <xf numFmtId="0" fontId="0" fillId="0" borderId="0" xfId="0" applyAlignment="1" applyProtection="1">
      <alignment vertical="center"/>
      <protection locked="0"/>
    </xf>
    <xf numFmtId="0" fontId="3" fillId="0" borderId="3" xfId="0" applyFont="1" applyBorder="1" applyAlignment="1" applyProtection="1">
      <alignment horizontal="left" vertical="center" wrapText="1"/>
      <protection locked="0"/>
    </xf>
    <xf numFmtId="164" fontId="3" fillId="0" borderId="1" xfId="1" applyNumberFormat="1" applyFont="1" applyBorder="1" applyAlignment="1" applyProtection="1">
      <alignment vertical="center"/>
      <protection locked="0"/>
    </xf>
    <xf numFmtId="0" fontId="3" fillId="0" borderId="3" xfId="0" applyFont="1" applyBorder="1" applyAlignment="1" applyProtection="1">
      <alignment vertical="center"/>
      <protection locked="0"/>
    </xf>
    <xf numFmtId="0" fontId="0" fillId="0" borderId="5" xfId="0" applyBorder="1" applyAlignment="1" applyProtection="1">
      <alignment vertical="center" textRotation="90"/>
      <protection locked="0"/>
    </xf>
    <xf numFmtId="0" fontId="0" fillId="0" borderId="1" xfId="0" applyBorder="1" applyAlignment="1" applyProtection="1">
      <alignment vertical="center" textRotation="90"/>
      <protection locked="0"/>
    </xf>
    <xf numFmtId="0" fontId="0" fillId="0" borderId="1" xfId="0" applyBorder="1" applyAlignment="1" applyProtection="1">
      <alignment vertical="center"/>
      <protection locked="0"/>
    </xf>
    <xf numFmtId="0" fontId="0" fillId="0" borderId="3" xfId="0" applyBorder="1" applyAlignment="1" applyProtection="1">
      <alignment vertical="center"/>
      <protection locked="0"/>
    </xf>
    <xf numFmtId="0" fontId="0" fillId="0" borderId="2" xfId="0" applyBorder="1" applyAlignment="1" applyProtection="1">
      <alignment vertical="center"/>
      <protection locked="0"/>
    </xf>
    <xf numFmtId="0" fontId="0" fillId="0" borderId="19" xfId="0" applyBorder="1" applyAlignment="1" applyProtection="1">
      <alignment vertical="center" textRotation="90"/>
      <protection locked="0"/>
    </xf>
    <xf numFmtId="0" fontId="0" fillId="0" borderId="10" xfId="0" applyBorder="1" applyAlignment="1" applyProtection="1">
      <alignment vertical="center" textRotation="90"/>
      <protection locked="0"/>
    </xf>
    <xf numFmtId="0" fontId="0" fillId="0" borderId="10" xfId="0" applyBorder="1" applyAlignment="1" applyProtection="1">
      <alignment vertical="center"/>
      <protection locked="0"/>
    </xf>
    <xf numFmtId="0" fontId="3" fillId="0" borderId="15" xfId="0" applyFont="1" applyBorder="1" applyAlignment="1" applyProtection="1">
      <alignment horizontal="left" vertical="center" wrapText="1"/>
      <protection locked="0"/>
    </xf>
    <xf numFmtId="0" fontId="0" fillId="0" borderId="15" xfId="0" applyBorder="1" applyAlignment="1" applyProtection="1">
      <alignment vertical="center"/>
      <protection locked="0"/>
    </xf>
    <xf numFmtId="0" fontId="0" fillId="0" borderId="20" xfId="0" applyBorder="1" applyAlignment="1" applyProtection="1">
      <alignment vertical="center"/>
      <protection locked="0"/>
    </xf>
    <xf numFmtId="44" fontId="3" fillId="0" borderId="2" xfId="0" applyNumberFormat="1" applyFont="1" applyBorder="1" applyAlignment="1">
      <alignment vertical="center"/>
    </xf>
    <xf numFmtId="44" fontId="3" fillId="0" borderId="9" xfId="0" applyNumberFormat="1" applyFont="1" applyBorder="1" applyAlignment="1">
      <alignment vertical="center"/>
    </xf>
    <xf numFmtId="0" fontId="0" fillId="2" borderId="0" xfId="0" applyFill="1" applyAlignment="1" applyProtection="1">
      <alignment horizontal="center"/>
      <protection locked="0"/>
    </xf>
    <xf numFmtId="0" fontId="0" fillId="4" borderId="0" xfId="0" applyFill="1" applyAlignment="1" applyProtection="1">
      <alignment horizontal="center"/>
      <protection locked="0"/>
    </xf>
    <xf numFmtId="0" fontId="0" fillId="0" borderId="0" xfId="0" applyAlignment="1" applyProtection="1">
      <alignment horizontal="center"/>
      <protection locked="0"/>
    </xf>
    <xf numFmtId="0" fontId="4" fillId="0" borderId="6" xfId="0" applyFont="1" applyBorder="1" applyAlignment="1">
      <alignment horizontal="center" wrapText="1"/>
    </xf>
    <xf numFmtId="0" fontId="0" fillId="2" borderId="0" xfId="0" applyFill="1" applyAlignment="1">
      <alignment horizontal="right"/>
    </xf>
    <xf numFmtId="14" fontId="0" fillId="2" borderId="0" xfId="0" applyNumberFormat="1" applyFill="1"/>
    <xf numFmtId="14" fontId="4" fillId="2" borderId="4" xfId="0" applyNumberFormat="1" applyFont="1" applyFill="1" applyBorder="1" applyAlignment="1">
      <alignment horizontal="left"/>
    </xf>
    <xf numFmtId="14" fontId="4" fillId="2" borderId="8" xfId="0" applyNumberFormat="1" applyFont="1" applyFill="1" applyBorder="1" applyAlignment="1">
      <alignment horizontal="left"/>
    </xf>
    <xf numFmtId="14" fontId="3" fillId="2" borderId="0" xfId="0" applyNumberFormat="1" applyFont="1" applyFill="1"/>
    <xf numFmtId="14" fontId="4" fillId="2" borderId="0" xfId="0" applyNumberFormat="1" applyFont="1" applyFill="1" applyAlignment="1">
      <alignment horizontal="right"/>
    </xf>
    <xf numFmtId="14" fontId="0" fillId="0" borderId="0" xfId="0" applyNumberFormat="1" applyProtection="1">
      <protection locked="0"/>
    </xf>
    <xf numFmtId="14" fontId="4" fillId="0" borderId="6" xfId="0" applyNumberFormat="1" applyFont="1" applyBorder="1" applyAlignment="1">
      <alignment wrapText="1"/>
    </xf>
    <xf numFmtId="14" fontId="3" fillId="0" borderId="1" xfId="0" applyNumberFormat="1" applyFont="1" applyBorder="1" applyAlignment="1" applyProtection="1">
      <alignment vertical="center"/>
      <protection locked="0"/>
    </xf>
    <xf numFmtId="14" fontId="0" fillId="0" borderId="1" xfId="0" applyNumberFormat="1" applyBorder="1" applyAlignment="1" applyProtection="1">
      <alignment vertical="center"/>
      <protection locked="0"/>
    </xf>
    <xf numFmtId="14" fontId="0" fillId="0" borderId="10" xfId="0" applyNumberFormat="1" applyBorder="1" applyAlignment="1" applyProtection="1">
      <alignment vertical="center"/>
      <protection locked="0"/>
    </xf>
    <xf numFmtId="14" fontId="0" fillId="4" borderId="0" xfId="0" applyNumberFormat="1" applyFill="1" applyProtection="1">
      <protection locked="0"/>
    </xf>
    <xf numFmtId="14" fontId="0" fillId="3" borderId="1" xfId="0" applyNumberFormat="1" applyFill="1" applyBorder="1" applyAlignment="1">
      <alignment horizontal="center"/>
    </xf>
    <xf numFmtId="14" fontId="8" fillId="0" borderId="6" xfId="0" applyNumberFormat="1" applyFont="1" applyBorder="1"/>
    <xf numFmtId="14" fontId="0" fillId="2" borderId="8" xfId="0" applyNumberFormat="1" applyFill="1" applyBorder="1"/>
    <xf numFmtId="14" fontId="0" fillId="2" borderId="4" xfId="0" applyNumberFormat="1" applyFill="1" applyBorder="1"/>
    <xf numFmtId="0" fontId="9" fillId="0" borderId="6" xfId="0" applyFont="1" applyBorder="1" applyAlignment="1">
      <alignment vertical="top"/>
    </xf>
    <xf numFmtId="0" fontId="9" fillId="0" borderId="7" xfId="0" applyFont="1" applyBorder="1" applyAlignment="1">
      <alignment horizontal="center" vertical="top"/>
    </xf>
    <xf numFmtId="0" fontId="35" fillId="2" borderId="0" xfId="0" applyFont="1" applyFill="1"/>
    <xf numFmtId="0" fontId="4" fillId="2" borderId="0" xfId="0" applyFont="1" applyFill="1" applyAlignment="1">
      <alignment horizontal="right" indent="1"/>
    </xf>
    <xf numFmtId="0" fontId="4" fillId="2" borderId="0" xfId="0" applyFont="1" applyFill="1" applyAlignment="1" applyProtection="1">
      <alignment horizontal="left"/>
      <protection locked="0"/>
    </xf>
    <xf numFmtId="9" fontId="4" fillId="2" borderId="0" xfId="2" applyFont="1" applyFill="1" applyBorder="1" applyAlignment="1" applyProtection="1">
      <alignment horizontal="left"/>
    </xf>
    <xf numFmtId="0" fontId="4" fillId="0" borderId="16" xfId="0" applyFont="1" applyBorder="1" applyAlignment="1">
      <alignment horizontal="center"/>
    </xf>
    <xf numFmtId="0" fontId="9" fillId="0" borderId="14" xfId="0" applyFont="1" applyBorder="1" applyAlignment="1">
      <alignment horizontal="center"/>
    </xf>
    <xf numFmtId="0" fontId="4" fillId="2" borderId="0" xfId="0" applyFont="1" applyFill="1" applyAlignment="1">
      <alignment horizontal="left"/>
    </xf>
    <xf numFmtId="14" fontId="0" fillId="3" borderId="1" xfId="0" applyNumberFormat="1" applyFill="1" applyBorder="1" applyAlignment="1" applyProtection="1">
      <alignment horizontal="center"/>
      <protection locked="0"/>
    </xf>
    <xf numFmtId="14" fontId="0" fillId="3" borderId="10" xfId="0" applyNumberFormat="1" applyFill="1" applyBorder="1" applyAlignment="1" applyProtection="1">
      <alignment horizontal="center"/>
      <protection locked="0"/>
    </xf>
    <xf numFmtId="2" fontId="0" fillId="3" borderId="1" xfId="0" applyNumberFormat="1" applyFill="1" applyBorder="1" applyAlignment="1" applyProtection="1">
      <alignment horizontal="center"/>
      <protection locked="0"/>
    </xf>
    <xf numFmtId="2" fontId="0" fillId="3" borderId="10" xfId="0" applyNumberFormat="1" applyFill="1" applyBorder="1" applyAlignment="1" applyProtection="1">
      <alignment horizontal="center"/>
      <protection locked="0"/>
    </xf>
    <xf numFmtId="0" fontId="9" fillId="0" borderId="11" xfId="0" applyFont="1" applyBorder="1" applyAlignment="1">
      <alignment horizontal="left" wrapText="1"/>
    </xf>
    <xf numFmtId="0" fontId="0" fillId="0" borderId="0" xfId="0" applyAlignment="1">
      <alignment wrapText="1"/>
    </xf>
    <xf numFmtId="0" fontId="8" fillId="0" borderId="0" xfId="0" applyFont="1" applyAlignment="1">
      <alignment wrapText="1"/>
    </xf>
    <xf numFmtId="0" fontId="3" fillId="0" borderId="4" xfId="0" applyFont="1" applyBorder="1" applyAlignment="1">
      <alignment vertical="center"/>
    </xf>
    <xf numFmtId="14" fontId="4" fillId="2" borderId="8" xfId="0" applyNumberFormat="1" applyFont="1" applyFill="1" applyBorder="1" applyProtection="1">
      <protection locked="0"/>
    </xf>
    <xf numFmtId="14" fontId="4" fillId="2" borderId="4" xfId="0" applyNumberFormat="1" applyFont="1" applyFill="1" applyBorder="1" applyProtection="1">
      <protection locked="0"/>
    </xf>
    <xf numFmtId="14" fontId="4" fillId="2" borderId="0" xfId="0" applyNumberFormat="1" applyFont="1" applyFill="1" applyProtection="1">
      <protection locked="0"/>
    </xf>
    <xf numFmtId="0" fontId="4" fillId="0" borderId="25" xfId="0" applyFont="1" applyBorder="1" applyAlignment="1">
      <alignment wrapText="1"/>
    </xf>
    <xf numFmtId="44" fontId="0" fillId="3" borderId="1" xfId="1" applyFont="1" applyFill="1" applyBorder="1" applyAlignment="1">
      <alignment horizontal="center"/>
    </xf>
    <xf numFmtId="44" fontId="0" fillId="2" borderId="1" xfId="1" applyFont="1" applyFill="1" applyBorder="1" applyAlignment="1" applyProtection="1">
      <alignment horizontal="center"/>
      <protection locked="0"/>
    </xf>
    <xf numFmtId="44" fontId="7" fillId="2" borderId="1" xfId="1" applyFont="1" applyFill="1" applyBorder="1" applyAlignment="1" applyProtection="1">
      <alignment horizontal="center"/>
      <protection locked="0"/>
    </xf>
    <xf numFmtId="44" fontId="0" fillId="2" borderId="10" xfId="1" applyFont="1" applyFill="1" applyBorder="1" applyAlignment="1" applyProtection="1">
      <alignment horizontal="center"/>
      <protection locked="0"/>
    </xf>
    <xf numFmtId="44" fontId="7" fillId="2" borderId="10" xfId="1" applyFont="1" applyFill="1" applyBorder="1" applyAlignment="1" applyProtection="1">
      <alignment horizontal="center"/>
      <protection locked="0"/>
    </xf>
    <xf numFmtId="4" fontId="3" fillId="0" borderId="1" xfId="0" applyNumberFormat="1" applyFont="1" applyBorder="1" applyAlignment="1">
      <alignment horizontal="center" vertical="center"/>
    </xf>
    <xf numFmtId="4" fontId="3" fillId="0" borderId="1" xfId="0" applyNumberFormat="1" applyFont="1" applyBorder="1" applyAlignment="1" applyProtection="1">
      <alignment horizontal="center" vertical="center"/>
      <protection locked="0"/>
    </xf>
    <xf numFmtId="4" fontId="0" fillId="0" borderId="1" xfId="0" applyNumberFormat="1" applyBorder="1" applyAlignment="1" applyProtection="1">
      <alignment horizontal="center" vertical="center"/>
      <protection locked="0"/>
    </xf>
    <xf numFmtId="4" fontId="0" fillId="0" borderId="10" xfId="0" applyNumberFormat="1" applyBorder="1" applyAlignment="1" applyProtection="1">
      <alignment horizontal="center" vertical="center"/>
      <protection locked="0"/>
    </xf>
    <xf numFmtId="4" fontId="3" fillId="0" borderId="5" xfId="0" applyNumberFormat="1" applyFont="1" applyBorder="1" applyAlignment="1">
      <alignment horizontal="center" vertical="center"/>
    </xf>
    <xf numFmtId="4" fontId="3" fillId="0" borderId="5" xfId="0" applyNumberFormat="1" applyFont="1" applyBorder="1" applyAlignment="1" applyProtection="1">
      <alignment horizontal="center" vertical="center"/>
      <protection locked="0"/>
    </xf>
    <xf numFmtId="4" fontId="0" fillId="0" borderId="2" xfId="0" applyNumberFormat="1" applyBorder="1" applyAlignment="1" applyProtection="1">
      <alignment horizontal="center" vertical="center"/>
      <protection locked="0"/>
    </xf>
    <xf numFmtId="4" fontId="0" fillId="0" borderId="20" xfId="0" applyNumberFormat="1" applyBorder="1" applyAlignment="1" applyProtection="1">
      <alignment horizontal="center" vertical="center"/>
      <protection locked="0"/>
    </xf>
    <xf numFmtId="44" fontId="0" fillId="0" borderId="5" xfId="1" applyFont="1" applyBorder="1"/>
    <xf numFmtId="0" fontId="9" fillId="0" borderId="2" xfId="0" applyFont="1" applyBorder="1" applyAlignment="1">
      <alignment wrapText="1"/>
    </xf>
    <xf numFmtId="0" fontId="9" fillId="0" borderId="5" xfId="0" applyFont="1" applyBorder="1" applyAlignment="1">
      <alignment wrapText="1"/>
    </xf>
    <xf numFmtId="43" fontId="0" fillId="0" borderId="2" xfId="4" applyFont="1" applyBorder="1"/>
    <xf numFmtId="0" fontId="0" fillId="0" borderId="0" xfId="0" pivotButton="1"/>
    <xf numFmtId="0" fontId="0" fillId="0" borderId="0" xfId="0" applyAlignment="1">
      <alignment horizontal="left"/>
    </xf>
    <xf numFmtId="14" fontId="0" fillId="0" borderId="0" xfId="0" applyNumberFormat="1" applyAlignment="1">
      <alignment horizontal="left" indent="1"/>
    </xf>
    <xf numFmtId="0" fontId="0" fillId="0" borderId="0" xfId="0" applyAlignment="1">
      <alignment horizontal="left" indent="2"/>
    </xf>
    <xf numFmtId="44" fontId="3" fillId="0" borderId="3" xfId="0" applyNumberFormat="1" applyFont="1" applyBorder="1" applyAlignment="1" applyProtection="1">
      <alignment vertical="center"/>
      <protection locked="0"/>
    </xf>
    <xf numFmtId="44" fontId="3" fillId="0" borderId="1" xfId="0" applyNumberFormat="1" applyFont="1" applyBorder="1" applyAlignment="1" applyProtection="1">
      <alignment vertical="center"/>
      <protection locked="0"/>
    </xf>
    <xf numFmtId="165" fontId="0" fillId="0" borderId="1" xfId="0" applyNumberFormat="1" applyBorder="1" applyAlignment="1" applyProtection="1">
      <alignment vertical="center"/>
      <protection locked="0"/>
    </xf>
    <xf numFmtId="165" fontId="0" fillId="0" borderId="3" xfId="0" applyNumberFormat="1" applyBorder="1" applyAlignment="1" applyProtection="1">
      <alignment vertical="center"/>
      <protection locked="0"/>
    </xf>
    <xf numFmtId="44" fontId="3" fillId="0" borderId="15" xfId="0" applyNumberFormat="1" applyFont="1" applyBorder="1" applyAlignment="1" applyProtection="1">
      <alignment vertical="center"/>
      <protection locked="0"/>
    </xf>
    <xf numFmtId="164" fontId="0" fillId="2" borderId="15" xfId="0" applyNumberFormat="1" applyFill="1" applyBorder="1" applyProtection="1">
      <protection locked="0"/>
    </xf>
    <xf numFmtId="164" fontId="0" fillId="2" borderId="3" xfId="0" applyNumberFormat="1" applyFill="1" applyBorder="1" applyProtection="1">
      <protection locked="0"/>
    </xf>
    <xf numFmtId="0" fontId="0" fillId="2" borderId="0" xfId="0" applyFill="1" applyAlignment="1">
      <alignment horizontal="center" vertical="center"/>
    </xf>
    <xf numFmtId="14" fontId="4" fillId="2" borderId="8" xfId="0" applyNumberFormat="1" applyFont="1" applyFill="1" applyBorder="1"/>
    <xf numFmtId="44" fontId="0" fillId="2" borderId="8" xfId="0" applyNumberFormat="1" applyFill="1" applyBorder="1"/>
    <xf numFmtId="14" fontId="4" fillId="2" borderId="4" xfId="0" applyNumberFormat="1" applyFont="1" applyFill="1" applyBorder="1"/>
    <xf numFmtId="44" fontId="0" fillId="2" borderId="8" xfId="1" applyFont="1" applyFill="1" applyBorder="1" applyProtection="1"/>
    <xf numFmtId="9" fontId="3" fillId="2" borderId="8" xfId="2" applyFont="1" applyFill="1" applyBorder="1" applyAlignment="1" applyProtection="1">
      <alignment horizontal="left"/>
    </xf>
    <xf numFmtId="0" fontId="16" fillId="2" borderId="0" xfId="0" applyFont="1" applyFill="1" applyAlignment="1">
      <alignment horizontal="center"/>
    </xf>
    <xf numFmtId="9" fontId="3" fillId="2" borderId="4" xfId="2" applyFont="1" applyFill="1" applyBorder="1" applyAlignment="1" applyProtection="1">
      <alignment horizontal="left"/>
    </xf>
    <xf numFmtId="0" fontId="4" fillId="0" borderId="2" xfId="0" applyFont="1" applyBorder="1" applyAlignment="1">
      <alignment horizontal="left" vertical="center" textRotation="90" wrapText="1"/>
    </xf>
    <xf numFmtId="0" fontId="4" fillId="0" borderId="1" xfId="0" applyFont="1" applyBorder="1" applyAlignment="1">
      <alignment horizontal="center" vertical="center" textRotation="90" wrapText="1"/>
    </xf>
    <xf numFmtId="0" fontId="4" fillId="0" borderId="1" xfId="0" applyFont="1" applyBorder="1" applyAlignment="1">
      <alignment horizontal="center" textRotation="90" wrapText="1"/>
    </xf>
    <xf numFmtId="0" fontId="4" fillId="0" borderId="3" xfId="0" applyFont="1" applyBorder="1" applyAlignment="1">
      <alignment horizontal="center" textRotation="90" wrapText="1"/>
    </xf>
    <xf numFmtId="0" fontId="6" fillId="0" borderId="5" xfId="0" applyFont="1" applyBorder="1" applyAlignment="1">
      <alignment horizontal="center" vertical="center"/>
    </xf>
    <xf numFmtId="0" fontId="6" fillId="0" borderId="1" xfId="0" applyFont="1" applyBorder="1" applyAlignment="1">
      <alignment horizontal="center" vertical="center"/>
    </xf>
    <xf numFmtId="14" fontId="3" fillId="0" borderId="1" xfId="0" applyNumberFormat="1" applyFont="1" applyBorder="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9" xfId="0" applyFont="1" applyBorder="1" applyAlignment="1">
      <alignment vertical="center"/>
    </xf>
    <xf numFmtId="2" fontId="3" fillId="0" borderId="5" xfId="0" applyNumberFormat="1" applyFont="1" applyBorder="1" applyAlignment="1">
      <alignment horizontal="center" vertical="center"/>
    </xf>
    <xf numFmtId="44" fontId="3" fillId="0" borderId="5" xfId="1" applyFont="1" applyBorder="1" applyAlignment="1" applyProtection="1">
      <alignment horizontal="center" vertical="center"/>
    </xf>
    <xf numFmtId="0" fontId="0" fillId="0" borderId="1" xfId="0" applyBorder="1" applyAlignment="1">
      <alignment vertical="center"/>
    </xf>
    <xf numFmtId="44" fontId="0" fillId="0" borderId="3" xfId="0" applyNumberFormat="1" applyBorder="1" applyAlignment="1">
      <alignment vertical="center"/>
    </xf>
    <xf numFmtId="0" fontId="0" fillId="0" borderId="2" xfId="0" applyBorder="1" applyAlignment="1">
      <alignment vertical="center" textRotation="90"/>
    </xf>
    <xf numFmtId="0" fontId="0" fillId="0" borderId="1" xfId="0" applyBorder="1" applyAlignment="1">
      <alignment horizontal="center" vertical="center" textRotation="90"/>
    </xf>
    <xf numFmtId="44" fontId="0" fillId="0" borderId="1" xfId="1" applyFont="1" applyBorder="1" applyAlignment="1" applyProtection="1">
      <alignment vertical="center"/>
    </xf>
    <xf numFmtId="44" fontId="0" fillId="0" borderId="1" xfId="0" applyNumberFormat="1" applyBorder="1" applyAlignment="1">
      <alignment vertical="center"/>
    </xf>
    <xf numFmtId="44" fontId="0" fillId="0" borderId="3" xfId="1" applyFont="1" applyBorder="1" applyAlignment="1" applyProtection="1">
      <alignment vertical="center"/>
    </xf>
    <xf numFmtId="43" fontId="0" fillId="0" borderId="1" xfId="4" applyFont="1" applyBorder="1" applyAlignment="1" applyProtection="1">
      <alignment vertical="center"/>
    </xf>
    <xf numFmtId="4" fontId="0" fillId="0" borderId="1" xfId="0" applyNumberFormat="1" applyBorder="1" applyAlignment="1">
      <alignment vertical="center"/>
    </xf>
    <xf numFmtId="0" fontId="0" fillId="0" borderId="0" xfId="0" applyAlignment="1">
      <alignment vertical="center"/>
    </xf>
    <xf numFmtId="0" fontId="3" fillId="0" borderId="3" xfId="0" applyFont="1" applyBorder="1" applyAlignment="1">
      <alignment horizontal="left" wrapText="1"/>
    </xf>
    <xf numFmtId="4" fontId="3" fillId="0" borderId="1" xfId="0" applyNumberFormat="1" applyFont="1" applyBorder="1" applyAlignment="1">
      <alignment horizontal="center"/>
    </xf>
    <xf numFmtId="164" fontId="3" fillId="0" borderId="1" xfId="1" applyNumberFormat="1" applyFont="1" applyBorder="1" applyProtection="1"/>
    <xf numFmtId="0" fontId="3" fillId="0" borderId="1" xfId="0" applyFont="1" applyBorder="1"/>
    <xf numFmtId="44" fontId="3" fillId="0" borderId="3" xfId="0" applyNumberFormat="1" applyFont="1" applyBorder="1"/>
    <xf numFmtId="0" fontId="3" fillId="0" borderId="3" xfId="0" applyFont="1" applyBorder="1"/>
    <xf numFmtId="0" fontId="3" fillId="0" borderId="2" xfId="0" applyFont="1" applyBorder="1"/>
    <xf numFmtId="0" fontId="3" fillId="0" borderId="9" xfId="0" applyFont="1" applyBorder="1"/>
    <xf numFmtId="2" fontId="3" fillId="0" borderId="5" xfId="0" applyNumberFormat="1" applyFont="1" applyBorder="1" applyAlignment="1">
      <alignment horizontal="center"/>
    </xf>
    <xf numFmtId="44" fontId="3" fillId="0" borderId="1" xfId="0" applyNumberFormat="1" applyFont="1" applyBorder="1"/>
    <xf numFmtId="0" fontId="0" fillId="0" borderId="2" xfId="0" applyBorder="1" applyAlignment="1">
      <alignment textRotation="90"/>
    </xf>
    <xf numFmtId="44" fontId="0" fillId="0" borderId="1" xfId="1" applyFont="1" applyBorder="1" applyProtection="1"/>
    <xf numFmtId="44" fontId="0" fillId="0" borderId="3" xfId="1" applyFont="1" applyBorder="1" applyProtection="1"/>
    <xf numFmtId="0" fontId="27" fillId="7" borderId="0" xfId="0" applyFont="1" applyFill="1"/>
    <xf numFmtId="0" fontId="0" fillId="7" borderId="0" xfId="0" applyFill="1"/>
    <xf numFmtId="0" fontId="0" fillId="7" borderId="0" xfId="0" applyFill="1" applyAlignment="1">
      <alignment horizontal="center" vertical="center"/>
    </xf>
    <xf numFmtId="0" fontId="0" fillId="0" borderId="0" xfId="0" applyAlignment="1">
      <alignment horizontal="center" vertical="center"/>
    </xf>
    <xf numFmtId="0" fontId="0" fillId="0" borderId="1" xfId="0" applyBorder="1" applyAlignment="1">
      <alignment horizontal="left" indent="1"/>
    </xf>
    <xf numFmtId="44" fontId="1" fillId="0" borderId="1" xfId="1" applyFont="1" applyBorder="1" applyProtection="1"/>
    <xf numFmtId="9" fontId="1" fillId="0" borderId="1" xfId="2" applyFont="1" applyBorder="1" applyProtection="1"/>
    <xf numFmtId="14" fontId="0" fillId="0" borderId="1" xfId="0" applyNumberFormat="1" applyBorder="1" applyAlignment="1">
      <alignment horizontal="left" indent="1"/>
    </xf>
    <xf numFmtId="44" fontId="8" fillId="0" borderId="0" xfId="1" applyFont="1" applyProtection="1"/>
    <xf numFmtId="0" fontId="8" fillId="0" borderId="1" xfId="0" applyFont="1" applyBorder="1" applyAlignment="1">
      <alignment horizontal="left"/>
    </xf>
    <xf numFmtId="166" fontId="1" fillId="0" borderId="1" xfId="1" applyNumberFormat="1" applyFont="1" applyBorder="1" applyAlignment="1" applyProtection="1">
      <alignment horizontal="left" indent="1"/>
    </xf>
    <xf numFmtId="14" fontId="0" fillId="0" borderId="1" xfId="0" applyNumberFormat="1" applyBorder="1" applyAlignment="1">
      <alignment horizontal="center"/>
    </xf>
    <xf numFmtId="44" fontId="1" fillId="0" borderId="1" xfId="1" applyFont="1" applyFill="1" applyBorder="1" applyProtection="1"/>
    <xf numFmtId="44" fontId="8" fillId="0" borderId="1" xfId="1" applyFont="1" applyBorder="1" applyProtection="1"/>
    <xf numFmtId="0" fontId="8" fillId="0" borderId="1" xfId="0" applyFont="1" applyBorder="1" applyAlignment="1">
      <alignment wrapText="1"/>
    </xf>
    <xf numFmtId="0" fontId="8" fillId="0" borderId="1" xfId="0" applyFont="1" applyBorder="1" applyAlignment="1">
      <alignment horizontal="center"/>
    </xf>
    <xf numFmtId="0" fontId="22" fillId="0" borderId="1" xfId="0" applyFont="1" applyBorder="1"/>
    <xf numFmtId="0" fontId="0" fillId="11" borderId="1" xfId="0" applyFill="1" applyBorder="1"/>
    <xf numFmtId="0" fontId="0" fillId="9" borderId="1" xfId="0" applyFill="1" applyBorder="1"/>
    <xf numFmtId="0" fontId="0" fillId="10" borderId="1" xfId="0" applyFill="1" applyBorder="1"/>
    <xf numFmtId="44" fontId="3" fillId="0" borderId="10" xfId="0" applyNumberFormat="1" applyFont="1" applyBorder="1" applyAlignment="1" applyProtection="1">
      <alignment vertical="center"/>
      <protection locked="0"/>
    </xf>
    <xf numFmtId="0" fontId="20" fillId="2" borderId="0" xfId="0" applyFont="1" applyFill="1" applyAlignment="1">
      <alignment horizontal="center"/>
    </xf>
    <xf numFmtId="0" fontId="0" fillId="2" borderId="0" xfId="0" applyFill="1" applyAlignment="1">
      <alignment horizontal="left" wrapText="1"/>
    </xf>
    <xf numFmtId="0" fontId="0" fillId="2" borderId="0" xfId="0" applyFill="1" applyAlignment="1">
      <alignment horizontal="left"/>
    </xf>
    <xf numFmtId="0" fontId="10" fillId="2" borderId="0" xfId="0" applyFont="1" applyFill="1" applyAlignment="1">
      <alignment horizontal="left" wrapText="1"/>
    </xf>
    <xf numFmtId="0" fontId="19" fillId="2" borderId="0" xfId="3" applyFill="1" applyAlignment="1">
      <alignment horizontal="left" wrapText="1"/>
    </xf>
    <xf numFmtId="0" fontId="8" fillId="2" borderId="0" xfId="0" applyFont="1" applyFill="1" applyAlignment="1">
      <alignment horizontal="center"/>
    </xf>
    <xf numFmtId="0" fontId="0" fillId="2" borderId="0" xfId="0" applyFill="1"/>
    <xf numFmtId="0" fontId="0" fillId="2" borderId="0" xfId="0" applyFill="1" applyAlignment="1">
      <alignment wrapText="1"/>
    </xf>
    <xf numFmtId="0" fontId="10" fillId="2" borderId="0" xfId="0" applyFont="1" applyFill="1" applyAlignment="1">
      <alignment wrapText="1"/>
    </xf>
    <xf numFmtId="44" fontId="4" fillId="2" borderId="8" xfId="1" applyFont="1" applyFill="1" applyBorder="1" applyAlignment="1" applyProtection="1">
      <alignment horizontal="left"/>
      <protection locked="0"/>
    </xf>
    <xf numFmtId="0" fontId="4" fillId="0" borderId="17" xfId="0" applyFont="1" applyBorder="1" applyAlignment="1">
      <alignment horizontal="center"/>
    </xf>
    <xf numFmtId="0" fontId="4" fillId="0" borderId="18"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xf>
    <xf numFmtId="0" fontId="4" fillId="0" borderId="19" xfId="0" applyFont="1" applyBorder="1" applyAlignment="1">
      <alignment horizontal="center"/>
    </xf>
    <xf numFmtId="44" fontId="4" fillId="0" borderId="8" xfId="1" applyFont="1" applyFill="1" applyBorder="1" applyAlignment="1" applyProtection="1">
      <alignment horizontal="left"/>
      <protection locked="0"/>
    </xf>
    <xf numFmtId="0" fontId="21" fillId="0" borderId="0" xfId="0" applyFont="1" applyAlignment="1">
      <alignment horizontal="center"/>
    </xf>
    <xf numFmtId="0" fontId="26" fillId="4" borderId="0" xfId="0" applyFont="1" applyFill="1" applyAlignment="1">
      <alignment horizontal="center"/>
    </xf>
    <xf numFmtId="0" fontId="4" fillId="0" borderId="8" xfId="0" applyFont="1" applyBorder="1" applyAlignment="1" applyProtection="1">
      <alignment horizontal="left"/>
      <protection locked="0"/>
    </xf>
    <xf numFmtId="44" fontId="4" fillId="2" borderId="8" xfId="1" applyFont="1" applyFill="1" applyBorder="1" applyAlignment="1" applyProtection="1">
      <alignment horizontal="center"/>
      <protection locked="0"/>
    </xf>
    <xf numFmtId="44" fontId="4" fillId="2" borderId="4" xfId="1" applyFont="1" applyFill="1" applyBorder="1" applyAlignment="1" applyProtection="1">
      <alignment horizontal="center"/>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4" xfId="0" applyFont="1" applyBorder="1" applyAlignment="1">
      <alignment horizontal="center"/>
    </xf>
    <xf numFmtId="0" fontId="4" fillId="2" borderId="4" xfId="0" applyFont="1" applyFill="1" applyBorder="1" applyAlignment="1">
      <alignment horizontal="left"/>
    </xf>
    <xf numFmtId="0" fontId="4" fillId="2" borderId="0" xfId="0" applyFont="1" applyFill="1" applyAlignment="1">
      <alignment horizontal="right"/>
    </xf>
    <xf numFmtId="0" fontId="4" fillId="2" borderId="8" xfId="0" applyFont="1" applyFill="1" applyBorder="1" applyAlignment="1">
      <alignment horizontal="left"/>
    </xf>
    <xf numFmtId="0" fontId="32" fillId="2" borderId="0" xfId="0" applyFont="1" applyFill="1" applyAlignment="1">
      <alignment horizontal="center"/>
    </xf>
    <xf numFmtId="0" fontId="17" fillId="2" borderId="0" xfId="0" applyFont="1" applyFill="1" applyAlignment="1">
      <alignment horizontal="center" vertical="center"/>
    </xf>
    <xf numFmtId="0" fontId="31" fillId="0" borderId="0" xfId="0" applyFont="1" applyAlignment="1">
      <alignment horizontal="center" vertical="center" wrapText="1"/>
    </xf>
    <xf numFmtId="0" fontId="31" fillId="0" borderId="0" xfId="0" applyFont="1" applyAlignment="1">
      <alignment horizontal="center" vertical="center"/>
    </xf>
    <xf numFmtId="14" fontId="0" fillId="2" borderId="8" xfId="0" applyNumberFormat="1" applyFill="1" applyBorder="1" applyAlignment="1">
      <alignment horizontal="center"/>
    </xf>
    <xf numFmtId="0" fontId="0" fillId="0" borderId="0" xfId="0"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wrapText="1"/>
    </xf>
    <xf numFmtId="0" fontId="0" fillId="0" borderId="1" xfId="0" applyBorder="1" applyAlignment="1">
      <alignment horizontal="center" vertical="center"/>
    </xf>
    <xf numFmtId="0" fontId="15" fillId="0" borderId="1" xfId="0" applyFont="1" applyBorder="1" applyAlignment="1">
      <alignment horizontal="center"/>
    </xf>
    <xf numFmtId="0" fontId="21" fillId="2" borderId="0" xfId="0" applyFont="1" applyFill="1" applyAlignment="1">
      <alignment horizontal="center"/>
    </xf>
    <xf numFmtId="0" fontId="26" fillId="7" borderId="0" xfId="0" applyFont="1" applyFill="1" applyAlignment="1">
      <alignment horizontal="center"/>
    </xf>
    <xf numFmtId="0" fontId="4" fillId="0" borderId="20" xfId="0" applyFont="1" applyBorder="1" applyAlignment="1">
      <alignment horizontal="center"/>
    </xf>
    <xf numFmtId="0" fontId="4" fillId="0" borderId="10" xfId="0" applyFont="1" applyBorder="1" applyAlignment="1">
      <alignment horizontal="center"/>
    </xf>
    <xf numFmtId="44" fontId="3" fillId="2" borderId="4" xfId="1" applyFont="1" applyFill="1" applyBorder="1" applyAlignment="1" applyProtection="1">
      <alignment horizontal="center"/>
    </xf>
    <xf numFmtId="0" fontId="4" fillId="2" borderId="4" xfId="0" applyFont="1" applyFill="1" applyBorder="1" applyAlignment="1">
      <alignment horizontal="center"/>
    </xf>
    <xf numFmtId="0" fontId="4" fillId="2" borderId="8" xfId="0" applyFont="1" applyFill="1" applyBorder="1" applyAlignment="1">
      <alignment horizontal="center"/>
    </xf>
    <xf numFmtId="0" fontId="16" fillId="2" borderId="0" xfId="0" applyFont="1" applyFill="1" applyAlignment="1">
      <alignment horizontal="center"/>
    </xf>
    <xf numFmtId="0" fontId="15" fillId="0" borderId="10" xfId="0" applyFont="1" applyBorder="1" applyAlignment="1">
      <alignment horizontal="center"/>
    </xf>
    <xf numFmtId="0" fontId="15" fillId="0" borderId="15" xfId="0" applyFont="1" applyBorder="1" applyAlignment="1">
      <alignment horizontal="center"/>
    </xf>
    <xf numFmtId="0" fontId="35" fillId="2" borderId="0" xfId="0" applyFont="1" applyFill="1" applyAlignment="1">
      <alignment horizontal="center"/>
    </xf>
    <xf numFmtId="0" fontId="14" fillId="5" borderId="8" xfId="0" applyFont="1" applyFill="1" applyBorder="1" applyAlignment="1">
      <alignment horizontal="center"/>
    </xf>
    <xf numFmtId="0" fontId="8" fillId="2" borderId="0" xfId="0" applyFont="1" applyFill="1" applyAlignment="1">
      <alignment horizontal="right"/>
    </xf>
    <xf numFmtId="0" fontId="14" fillId="4" borderId="0" xfId="0" applyFont="1" applyFill="1" applyAlignment="1">
      <alignment horizontal="center"/>
    </xf>
    <xf numFmtId="0" fontId="8" fillId="0" borderId="3" xfId="0" applyFont="1" applyBorder="1" applyAlignment="1">
      <alignment horizontal="right"/>
    </xf>
    <xf numFmtId="0" fontId="8" fillId="0" borderId="5" xfId="0" applyFont="1" applyBorder="1" applyAlignment="1">
      <alignment horizontal="right"/>
    </xf>
    <xf numFmtId="0" fontId="8" fillId="0" borderId="1" xfId="0" applyFont="1" applyBorder="1" applyAlignment="1">
      <alignment horizontal="right"/>
    </xf>
    <xf numFmtId="14" fontId="3" fillId="0" borderId="4" xfId="0" applyNumberFormat="1" applyFont="1" applyBorder="1" applyAlignment="1" applyProtection="1">
      <alignment vertical="center"/>
      <protection locked="0"/>
    </xf>
    <xf numFmtId="14" fontId="0" fillId="0" borderId="4" xfId="0" applyNumberFormat="1" applyFont="1" applyBorder="1" applyAlignment="1" applyProtection="1">
      <alignment vertical="center"/>
      <protection locked="0"/>
    </xf>
    <xf numFmtId="14" fontId="0" fillId="0" borderId="4" xfId="0" applyNumberFormat="1" applyBorder="1" applyAlignment="1" applyProtection="1">
      <alignment vertical="center"/>
      <protection locked="0"/>
    </xf>
    <xf numFmtId="14" fontId="0" fillId="0" borderId="16" xfId="0" applyNumberFormat="1" applyBorder="1" applyAlignment="1" applyProtection="1">
      <alignment vertical="center"/>
      <protection locked="0"/>
    </xf>
  </cellXfs>
  <cellStyles count="5">
    <cellStyle name="Comma" xfId="4" builtinId="3"/>
    <cellStyle name="Currency" xfId="1" builtinId="4"/>
    <cellStyle name="Hyperlink" xfId="3" builtinId="8"/>
    <cellStyle name="Normal" xfId="0" builtinId="0"/>
    <cellStyle name="Percent" xfId="2" builtinId="5"/>
  </cellStyles>
  <dxfs count="146">
    <dxf>
      <numFmt numFmtId="19" formatCode="m/d/yyyy"/>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CCCC"/>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ont>
        <color rgb="FF006100"/>
      </font>
      <fill>
        <patternFill>
          <bgColor rgb="FFC6EFCE"/>
        </patternFill>
      </fill>
    </dxf>
    <dxf>
      <font>
        <color rgb="FF9C0006"/>
      </font>
      <fill>
        <patternFill>
          <bgColor rgb="FFFFC7CE"/>
        </patternFill>
      </fill>
    </dxf>
    <dxf>
      <fill>
        <patternFill>
          <bgColor rgb="FFFFC000"/>
        </patternFill>
      </fill>
    </dxf>
    <dxf>
      <fill>
        <patternFill>
          <bgColor rgb="FFFF0000"/>
        </patternFill>
      </fill>
    </dxf>
    <dxf>
      <fill>
        <patternFill>
          <bgColor theme="7"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FF00"/>
        </patternFill>
      </fill>
    </dxf>
    <dxf>
      <fill>
        <patternFill>
          <bgColor rgb="FFFF0000"/>
        </patternFill>
      </fill>
    </dxf>
    <dxf>
      <fill>
        <patternFill>
          <bgColor rgb="FFFF9999"/>
        </patternFill>
      </fill>
    </dxf>
    <dxf>
      <fill>
        <patternFill>
          <bgColor rgb="FFFF9999"/>
        </patternFill>
      </fill>
    </dxf>
    <dxf>
      <fill>
        <patternFill>
          <bgColor rgb="FFFF0000"/>
        </patternFill>
      </fill>
    </dxf>
    <dxf>
      <font>
        <color rgb="FF9C0006"/>
      </font>
      <fill>
        <patternFill>
          <bgColor rgb="FFFFC7CE"/>
        </patternFill>
      </fill>
    </dxf>
    <dxf>
      <fill>
        <patternFill>
          <bgColor theme="7" tint="0.79998168889431442"/>
        </patternFill>
      </fill>
    </dxf>
    <dxf>
      <fill>
        <patternFill>
          <bgColor rgb="FFFFFF00"/>
        </patternFill>
      </fill>
    </dxf>
    <dxf>
      <font>
        <b val="0"/>
        <i val="0"/>
        <strike val="0"/>
        <condense val="0"/>
        <extend val="0"/>
        <outline val="0"/>
        <shadow val="0"/>
        <u val="none"/>
        <vertAlign val="baseline"/>
        <sz val="11"/>
        <color theme="1"/>
        <name val="Calibri"/>
        <family val="2"/>
        <scheme val="minor"/>
      </font>
      <border diagonalUp="0" diagonalDown="0">
        <left style="thin">
          <color indexed="64"/>
        </left>
        <right/>
        <top style="thin">
          <color indexed="64"/>
        </top>
        <bottom style="thin">
          <color indexed="64"/>
        </bottom>
        <vertical/>
        <horizontal/>
      </border>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medium">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numFmt numFmtId="12" formatCode="&quot;$&quot;#,##0.00_);[Red]\(&quot;$&quot;#,##0.00\)"/>
      <border diagonalUp="0" diagonalDown="0">
        <left style="thin">
          <color indexed="64"/>
        </left>
        <right style="thin">
          <color indexed="64"/>
        </right>
        <top style="thin">
          <color indexed="64"/>
        </top>
        <bottom style="thin">
          <color indexed="64"/>
        </bottom>
        <vertical/>
        <horizontal/>
      </border>
    </dxf>
    <dxf>
      <numFmt numFmtId="12" formatCode="&quot;$&quot;#,##0.00_);[Red]\(&quot;$&quot;#,##0.00\)"/>
      <border diagonalUp="0" diagonalDown="0">
        <left style="thin">
          <color indexed="64"/>
        </left>
        <right style="thin">
          <color indexed="64"/>
        </right>
        <top style="thin">
          <color indexed="64"/>
        </top>
        <bottom style="thin">
          <color indexed="64"/>
        </bottom>
        <vertical/>
        <horizontal/>
      </border>
    </dxf>
    <dxf>
      <numFmt numFmtId="12" formatCode="&quot;$&quot;#,##0.00_);[Red]\(&quot;$&quot;#,##0.00\)"/>
      <border diagonalUp="0" diagonalDown="0">
        <left style="thin">
          <color indexed="64"/>
        </left>
        <right style="thin">
          <color indexed="64"/>
        </right>
        <top style="thin">
          <color indexed="64"/>
        </top>
        <bottom style="thin">
          <color indexed="64"/>
        </bottom>
        <vertical/>
        <horizontal/>
      </border>
    </dxf>
    <dxf>
      <font>
        <b val="0"/>
        <i/>
        <strike val="0"/>
        <condense val="0"/>
        <extend val="0"/>
        <outline val="0"/>
        <shadow val="0"/>
        <u val="none"/>
        <vertAlign val="baseline"/>
        <sz val="11"/>
        <color theme="1"/>
        <name val="Calibri"/>
        <family val="2"/>
        <scheme val="minor"/>
      </font>
      <numFmt numFmtId="12" formatCode="&quot;$&quot;#,##0.00_);[Red]\(&quot;$&quot;#,##0.0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rgb="FF002060"/>
        <name val="Calibri"/>
        <family val="2"/>
        <scheme val="minor"/>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border diagonalUp="0" diagonalDown="0">
        <left style="thin">
          <color indexed="64"/>
        </left>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bottom" textRotation="90" wrapText="0"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2" formatCode="0.00"/>
      <alignment horizontal="center" textRotation="0" wrapText="0"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border diagonalUp="0" diagonalDown="0">
        <left style="medium">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164" formatCode="_(&quot;$&quot;* #,##0.0000_);_(&quot;$&quot;* \(#,##0.0000\);_(&quot;$&quot;*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4" formatCode="#,##0.00"/>
      <alignment horizont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1" hidden="0"/>
    </dxf>
    <dxf>
      <border outline="0">
        <bottom style="thin">
          <color indexed="64"/>
        </bottom>
      </border>
    </dxf>
    <dxf>
      <font>
        <b/>
        <i val="0"/>
        <strike val="0"/>
        <condense val="0"/>
        <extend val="0"/>
        <outline val="0"/>
        <shadow val="0"/>
        <u val="none"/>
        <vertAlign val="baseline"/>
        <sz val="10"/>
        <color theme="1"/>
        <name val="Calibri"/>
        <family val="2"/>
        <scheme val="minor"/>
      </font>
      <alignment horizontal="center" vertical="bottom" textRotation="90" wrapText="1" indent="0" justifyLastLine="0" shrinkToFit="0" readingOrder="0"/>
      <border diagonalUp="0" diagonalDown="0">
        <left style="thin">
          <color indexed="64"/>
        </left>
        <right style="thin">
          <color indexed="64"/>
        </right>
        <top/>
        <bottom/>
      </border>
      <protection locked="1" hidden="0"/>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numFmt numFmtId="2" formatCode="0.00"/>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numFmt numFmtId="2"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numFmt numFmtId="164" formatCode="_(&quot;$&quot;* #,##0.0000_);_(&quot;$&quot;* \(#,##0.0000\);_(&quot;$&quot;* &quot;-&quot;????_);_(@_)"/>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bottom style="thin">
          <color indexed="64"/>
        </bottom>
      </border>
    </dxf>
    <dxf>
      <protection locked="0" hidden="0"/>
    </dxf>
    <dxf>
      <border outline="0">
        <bottom style="thin">
          <color indexed="64"/>
        </bottom>
      </border>
    </dxf>
    <dxf>
      <numFmt numFmtId="164" formatCode="_(&quot;$&quot;* #,##0.0000_);_(&quot;$&quot;* \(#,##0.0000\);_(&quot;$&quot;* &quot;-&quot;????_);_(@_)"/>
      <alignment vertical="center" indent="0" justifyLastLine="0" shrinkToFit="0" readingOrder="0"/>
      <border diagonalUp="0" diagonalDown="0" outline="0">
        <left style="thin">
          <color indexed="64"/>
        </left>
        <right/>
        <top style="thin">
          <color indexed="64"/>
        </top>
        <bottom style="thin">
          <color indexed="64"/>
        </bottom>
      </border>
    </dxf>
    <dxf>
      <numFmt numFmtId="164" formatCode="_(&quot;$&quot;* #,##0.0000_);_(&quot;$&quot;* \(#,##0.0000\);_(&quot;$&quot;* &quot;-&quot;????_);_(@_)"/>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34" formatCode="_(&quot;$&quot;* #,##0.00_);_(&quot;$&quot;* \(#,##0.00\);_(&quot;$&quot;* &quot;-&quot;??_);_(@_)"/>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numFmt numFmtId="4" formatCode="#,##0.00"/>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vertical="center" indent="0" justifyLastLine="0" shrinkToFit="0" readingOrder="0"/>
      <border diagonalUp="0" diagonalDown="0" outline="0">
        <left style="thin">
          <color indexed="64"/>
        </left>
        <right/>
        <top style="thin">
          <color indexed="64"/>
        </top>
        <bottom style="thin">
          <color indexed="64"/>
        </bottom>
      </border>
      <protection locked="0" hidden="0"/>
    </dxf>
    <dxf>
      <alignment vertical="center"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horizontal="general" vertical="center" textRotation="0" wrapText="0" indent="0" justifyLastLine="0" shrinkToFit="0" readingOrder="0"/>
      <border diagonalUp="0" diagonalDown="0">
        <left/>
        <right/>
        <top style="thin">
          <color indexed="64"/>
        </top>
        <bottom style="thin">
          <color indexed="64"/>
        </bottom>
        <vertical/>
        <horizontal/>
      </border>
      <protection locked="0" hidden="0"/>
    </dxf>
    <dxf>
      <alignment vertical="center"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alignment vertical="center" indent="0" justifyLastLine="0" shrinkToFit="0" readingOrder="0"/>
      <border diagonalUp="0" diagonalDown="0" outline="0">
        <left style="thin">
          <color indexed="64"/>
        </left>
        <right/>
        <top style="thin">
          <color indexed="64"/>
        </top>
        <bottom style="thin">
          <color indexed="64"/>
        </bottom>
      </border>
    </dxf>
    <dxf>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center" textRotation="9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center" textRotation="9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alignment vertical="center" indent="0" justifyLastLine="0" shrinkToFit="0" readingOrder="0"/>
    </dxf>
    <dxf>
      <border outline="0">
        <bottom style="thin">
          <color indexed="64"/>
        </bottom>
      </border>
    </dxf>
    <dxf>
      <font>
        <b/>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00"/>
      <color rgb="FFFF9999"/>
      <color rgb="FFFF7C8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rie Gans" refreshedDate="45964.682298726853" createdVersion="8" refreshedVersion="8" minRefreshableVersion="3" recordCount="318" xr:uid="{10CD1E1F-BAE6-40EA-962E-DD4BE452DFC3}">
  <cacheSource type="worksheet">
    <worksheetSource name="Table2"/>
  </cacheSource>
  <cacheFields count="36">
    <cacheField name="Invoice No. " numFmtId="0">
      <sharedItems containsSemiMixedTypes="0" containsString="0" containsNumber="1" containsInteger="1" minValue="0" maxValue="0" count="1">
        <n v="0"/>
      </sharedItems>
    </cacheField>
    <cacheField name="PDF Name" numFmtId="0">
      <sharedItems containsSemiMixedTypes="0" containsString="0" containsNumber="1" containsInteger="1" minValue="0" maxValue="0"/>
    </cacheField>
    <cacheField name="Date of Invoice" numFmtId="14">
      <sharedItems containsSemiMixedTypes="0" containsNonDate="0" containsDate="1" containsString="0" minDate="1899-12-30T00:00:00" maxDate="1899-12-31T00:00:00" count="1">
        <d v="1899-12-30T00:00:00"/>
      </sharedItems>
    </cacheField>
    <cacheField name="Vendor Name" numFmtId="0">
      <sharedItems containsSemiMixedTypes="0" containsString="0" containsNumber="1" containsInteger="1" minValue="0" maxValue="0"/>
    </cacheField>
    <cacheField name="Description of Item Purchased" numFmtId="0">
      <sharedItems containsMixedTypes="1" containsNumber="1" containsInteger="1" minValue="0" maxValue="0" count="2">
        <s v="Labor for: "/>
        <n v="0"/>
      </sharedItems>
    </cacheField>
    <cacheField name="Total Qty Purchased" numFmtId="4">
      <sharedItems containsSemiMixedTypes="0" containsString="0" containsNumber="1" containsInteger="1" minValue="0" maxValue="1"/>
    </cacheField>
    <cacheField name="Price Per Qty" numFmtId="164">
      <sharedItems containsSemiMixedTypes="0" containsString="0" containsNumber="1" containsInteger="1" minValue="0" maxValue="0"/>
    </cacheField>
    <cacheField name="Unit of Measure" numFmtId="0">
      <sharedItems containsMixedTypes="1" containsNumber="1" containsInteger="1" minValue="0" maxValue="0"/>
    </cacheField>
    <cacheField name="Total Amount Invoiced" numFmtId="44">
      <sharedItems containsSemiMixedTypes="0" containsString="0" containsNumber="1" containsInteger="1" minValue="0" maxValue="0"/>
    </cacheField>
    <cacheField name="Check # (proof of payment)" numFmtId="0">
      <sharedItems containsSemiMixedTypes="0" containsString="0" containsNumber="1" containsInteger="1" minValue="0" maxValue="0"/>
    </cacheField>
    <cacheField name="Payment Date" numFmtId="0">
      <sharedItems containsSemiMixedTypes="0" containsString="0" containsNumber="1" containsInteger="1" minValue="0" maxValue="0"/>
    </cacheField>
    <cacheField name="Category of Expense" numFmtId="0">
      <sharedItems containsMixedTypes="1" containsNumber="1" containsInteger="1" minValue="0" maxValue="0"/>
    </cacheField>
    <cacheField name="Expense Type" numFmtId="0">
      <sharedItems containsMixedTypes="1" containsNumber="1" containsInteger="1" minValue="0" maxValue="0"/>
    </cacheField>
    <cacheField name="Qty Placed in Service for Project (MUST BE &lt;= DOCUMENTATION)" numFmtId="2">
      <sharedItems containsSemiMixedTypes="0" containsString="0" containsNumber="1" containsInteger="1" minValue="0" maxValue="1"/>
    </cacheField>
    <cacheField name="Price per Qty as verified" numFmtId="44">
      <sharedItems containsSemiMixedTypes="0" containsString="0" containsNumber="1" containsInteger="1" minValue="0" maxValue="0"/>
    </cacheField>
    <cacheField name="Total Cost of Materials for Project" numFmtId="44">
      <sharedItems containsSemiMixedTypes="0" containsString="0" containsNumber="1" containsInteger="1" minValue="0" maxValue="0"/>
    </cacheField>
    <cacheField name="Awardee Match" numFmtId="0">
      <sharedItems/>
    </cacheField>
    <cacheField name="Program Match" numFmtId="44">
      <sharedItems/>
    </cacheField>
    <cacheField name="During Performance Period" numFmtId="0">
      <sharedItems containsNonDate="0" containsString="0" containsBlank="1"/>
    </cacheField>
    <cacheField name="Known Provider" numFmtId="0">
      <sharedItems containsNonDate="0" containsString="0" containsBlank="1"/>
    </cacheField>
    <cacheField name="Arms Length" numFmtId="0">
      <sharedItems containsNonDate="0" containsString="0" containsBlank="1"/>
    </cacheField>
    <cacheField name="Necessary" numFmtId="0">
      <sharedItems containsNonDate="0" containsString="0" containsBlank="1"/>
    </cacheField>
    <cacheField name="Reasonable" numFmtId="0">
      <sharedItems containsNonDate="0" containsString="0" containsBlank="1"/>
    </cacheField>
    <cacheField name="Allowable" numFmtId="0">
      <sharedItems containsNonDate="0" containsString="0" containsBlank="1"/>
    </cacheField>
    <cacheField name="Allocable" numFmtId="0">
      <sharedItems containsNonDate="0" containsString="0" containsBlank="1"/>
    </cacheField>
    <cacheField name="Adequate" numFmtId="0">
      <sharedItems containsNonDate="0" containsString="0" containsBlank="1"/>
    </cacheField>
    <cacheField name="Eligible?" numFmtId="0">
      <sharedItems containsNonDate="0" containsString="0" containsBlank="1"/>
    </cacheField>
    <cacheField name="Grantor Comments" numFmtId="0">
      <sharedItems containsNonDate="0" containsString="0" containsBlank="1"/>
    </cacheField>
    <cacheField name="Total Allowable Expense" numFmtId="44">
      <sharedItems containsSemiMixedTypes="0" containsString="0" containsNumber="1" containsInteger="1" minValue="0" maxValue="0"/>
    </cacheField>
    <cacheField name="Awardee Match2" numFmtId="44">
      <sharedItems/>
    </cacheField>
    <cacheField name="Program Match2" numFmtId="44">
      <sharedItems/>
    </cacheField>
    <cacheField name="Unallowed Expenses" numFmtId="44">
      <sharedItems containsSemiMixedTypes="0" containsString="0" containsNumber="1" containsInteger="1" minValue="0" maxValue="0"/>
    </cacheField>
    <cacheField name="Qty Variance" numFmtId="43">
      <sharedItems containsSemiMixedTypes="0" containsString="0" containsNumber="1" containsInteger="1" minValue="0" maxValue="0"/>
    </cacheField>
    <cacheField name="Total Allowable Variance" numFmtId="4">
      <sharedItems containsSemiMixedTypes="0" containsString="0" containsNumber="1" containsInteger="1" minValue="0" maxValue="0"/>
    </cacheField>
    <cacheField name="Awardee Match Variance" numFmtId="4">
      <sharedItems/>
    </cacheField>
    <cacheField name="Program Match Variance" numFmtId="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8">
  <r>
    <x v="0"/>
    <n v="0"/>
    <x v="0"/>
    <n v="0"/>
    <x v="0"/>
    <n v="1"/>
    <n v="0"/>
    <s v="Unit"/>
    <n v="0"/>
    <n v="0"/>
    <n v="0"/>
    <s v="Internal Labor"/>
    <s v="Internal Labor"/>
    <n v="1"/>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BB793A-3D04-4D2F-9AF0-1032D4747219}"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8" firstHeaderRow="1" firstDataRow="1" firstDataCol="1"/>
  <pivotFields count="36">
    <pivotField axis="axisRow" showAll="0">
      <items count="2">
        <item x="0"/>
        <item t="default"/>
      </items>
    </pivotField>
    <pivotField dataField="1" showAll="0"/>
    <pivotField axis="axisRow" numFmtId="14" showAll="0">
      <items count="2">
        <item x="0"/>
        <item t="default"/>
      </items>
    </pivotField>
    <pivotField showAll="0"/>
    <pivotField axis="axisRow" showAll="0">
      <items count="3">
        <item x="1"/>
        <item x="0"/>
        <item t="default"/>
      </items>
    </pivotField>
    <pivotField numFmtId="4" showAll="0"/>
    <pivotField numFmtId="164" showAll="0"/>
    <pivotField showAll="0"/>
    <pivotField numFmtId="44" showAll="0"/>
    <pivotField showAll="0"/>
    <pivotField showAll="0"/>
    <pivotField showAll="0"/>
    <pivotField showAll="0"/>
    <pivotField numFmtId="2" showAll="0"/>
    <pivotField numFmtId="44" showAll="0"/>
    <pivotField numFmtId="44" showAll="0"/>
    <pivotField showAll="0"/>
    <pivotField showAll="0"/>
    <pivotField showAll="0"/>
    <pivotField showAll="0"/>
    <pivotField showAll="0"/>
    <pivotField showAll="0"/>
    <pivotField showAll="0"/>
    <pivotField showAll="0"/>
    <pivotField showAll="0"/>
    <pivotField showAll="0"/>
    <pivotField showAll="0"/>
    <pivotField showAll="0"/>
    <pivotField numFmtId="44" showAll="0"/>
    <pivotField showAll="0"/>
    <pivotField showAll="0"/>
    <pivotField numFmtId="44" showAll="0"/>
    <pivotField numFmtId="43" showAll="0"/>
    <pivotField numFmtId="4" showAll="0"/>
    <pivotField showAll="0"/>
    <pivotField showAll="0"/>
  </pivotFields>
  <rowFields count="3">
    <field x="0"/>
    <field x="2"/>
    <field x="4"/>
  </rowFields>
  <rowItems count="5">
    <i>
      <x/>
    </i>
    <i r="1">
      <x/>
    </i>
    <i r="2">
      <x/>
    </i>
    <i r="2">
      <x v="1"/>
    </i>
    <i t="grand">
      <x/>
    </i>
  </rowItems>
  <colItems count="1">
    <i/>
  </colItems>
  <dataFields count="1">
    <dataField name="Count of PD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4590D6B-A1AC-4DF2-92EE-A61FC53858CC}" name="Table1" displayName="Table1" ref="A13:Q331" totalsRowShown="0" headerRowDxfId="145" dataDxfId="143" headerRowBorderDxfId="144" tableBorderDxfId="142" totalsRowBorderDxfId="141">
  <autoFilter ref="A13:Q331" xr:uid="{54590D6B-A1AC-4DF2-92EE-A61FC53858CC}"/>
  <tableColumns count="17">
    <tableColumn id="1" xr3:uid="{A69C4DCC-9CAC-4E36-B62D-1E16049D6BE4}" name="Invoice No. " dataDxfId="140"/>
    <tableColumn id="2" xr3:uid="{088F1B1E-5BA0-4474-BF9E-1839FF539FAA}" name="PDF Name" dataDxfId="139"/>
    <tableColumn id="3" xr3:uid="{344CF4A4-9EBF-4D6F-97C7-BCB3786BF4FE}" name="Date of Invoice" dataDxfId="138"/>
    <tableColumn id="4" xr3:uid="{95007214-894B-4487-9C56-45E2FBF0DD9C}" name="Vendor Name" dataDxfId="137"/>
    <tableColumn id="5" xr3:uid="{598C19D1-4AD8-409E-9164-6324067E5E8E}" name="Description of Item Purchased" dataDxfId="136"/>
    <tableColumn id="10" xr3:uid="{E4A5CC29-875F-44B5-AB1F-311BAA6ED200}" name="Total Qty Purchased" dataDxfId="135"/>
    <tableColumn id="11" xr3:uid="{C3DE78C2-52C2-4FFC-A87C-42B6E37892B4}" name="Price Per Qty" dataDxfId="134"/>
    <tableColumn id="12" xr3:uid="{7F3FBC7D-B96C-40E4-A311-74EB3FFE5637}" name="Unit of Measure" dataDxfId="133"/>
    <tableColumn id="13" xr3:uid="{923B08B2-01A7-4712-81EC-B71BCE5CF664}" name="Total Amount Invoiced" dataDxfId="132">
      <calculatedColumnFormula>F14*G14</calculatedColumnFormula>
    </tableColumn>
    <tableColumn id="14" xr3:uid="{D125AF8E-3A47-49F5-96B6-9A2FCA0E0AA2}" name="Proof of Payment" dataDxfId="131"/>
    <tableColumn id="6" xr3:uid="{2BFD7C34-FAC5-4086-A5A2-3478F634A56C}" name="Payment Date" dataDxfId="130"/>
    <tableColumn id="15" xr3:uid="{7DD504FE-EE32-437F-B2CD-6F1D821D378C}" name="Category of Expense" dataDxfId="129"/>
    <tableColumn id="16" xr3:uid="{4BEB1ACD-1507-453C-ABF6-73707753CF49}" name="Expense Type" dataDxfId="128"/>
    <tableColumn id="17" xr3:uid="{97937E77-E74A-46BD-8D2B-5D6965F6F906}" name="Qty Placed in Service for Project" dataDxfId="127"/>
    <tableColumn id="18" xr3:uid="{04B7B2B8-6D47-41F3-9539-174F88D83658}" name="Total Cost of Materials for Project" dataDxfId="126">
      <calculatedColumnFormula>N14*G14</calculatedColumnFormula>
    </tableColumn>
    <tableColumn id="19" xr3:uid="{201782F5-F65E-48F9-9FAE-417FC881CB29}" name="Awardee Match" dataDxfId="125">
      <calculatedColumnFormula>IF(Table1[[#This Row],[Total Cost of Materials for Project]]&lt;&gt;0,O14*$G$9,"")</calculatedColumnFormula>
    </tableColumn>
    <tableColumn id="20" xr3:uid="{1E11963F-FE48-48F0-8BF1-1DE39DF7ABD5}" name="Program Match" dataDxfId="124">
      <calculatedColumnFormula>IF(Table1[[#This Row],[Total Cost of Materials for Project]]&lt;&gt;0,O14*$G$10,"")</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2705D64-2392-418D-BB10-5F863B113ED3}" name="Table4" displayName="Table4" ref="A10:U29" totalsRowShown="0" dataDxfId="122" headerRowBorderDxfId="123" tableBorderDxfId="121" totalsRowBorderDxfId="120">
  <autoFilter ref="A10:U29" xr:uid="{42705D64-2392-418D-BB10-5F863B113ED3}"/>
  <tableColumns count="21">
    <tableColumn id="1" xr3:uid="{122C1FAB-B2DB-4144-B2C5-FFE49CBD72B0}" name="Employee Name" dataDxfId="119"/>
    <tableColumn id="2" xr3:uid="{92F3FBE4-5D32-4106-9130-8DBB500C3BDC}" name="Employee Title/Role" dataDxfId="118"/>
    <tableColumn id="3" xr3:uid="{8810E4DC-F2AA-48F1-B371-3E4DF2D0BC1D}" name="Employee ID" dataDxfId="3"/>
    <tableColumn id="4" xr3:uid="{AE894B14-99FA-4E69-9923-20DF92C270A5}" name="Start date" dataDxfId="2"/>
    <tableColumn id="5" xr3:uid="{C7ECBB96-5CC9-4505-9394-517BE5C368C3}" name="End Date" dataDxfId="0"/>
    <tableColumn id="20" xr3:uid="{380C640C-0975-4146-B912-59E357A2006F}" name="PSC Review-Hours" dataDxfId="1"/>
    <tableColumn id="6" xr3:uid="{60524308-C86F-49FF-890E-22822C52242E}" name="Hours" dataDxfId="117"/>
    <tableColumn id="21" xr3:uid="{E1831DE9-D41E-457E-9CC8-B455D51AB3A8}" name="PSC Review-Rate" dataDxfId="116"/>
    <tableColumn id="7" xr3:uid="{BE92F048-2C43-438A-BD2A-E4CB75925037}" name="Hourly Rate" dataDxfId="115" dataCellStyle="Currency"/>
    <tableColumn id="8" xr3:uid="{4003D579-4393-4498-BDDF-DFC6BFCFB9C6}" name="Labor $" dataDxfId="114" dataCellStyle="Currency">
      <calculatedColumnFormula>G11*I11</calculatedColumnFormula>
    </tableColumn>
    <tableColumn id="9" xr3:uid="{B45AE9FF-B5B2-4C27-8C5A-A5E33D6EC5B1}" name="FICA" dataDxfId="113" dataCellStyle="Currency"/>
    <tableColumn id="10" xr3:uid="{F3A5F4FC-4E72-4358-9F50-3E72FB7FB9AB}" name="Unemployment Tax" dataDxfId="112" dataCellStyle="Currency"/>
    <tableColumn id="11" xr3:uid="{EB1FDF00-31E9-4BC8-AAC3-00D51F12A603}" name="Workers Comp" dataDxfId="111" dataCellStyle="Currency"/>
    <tableColumn id="12" xr3:uid="{9C7935CC-70A8-4612-AAD3-5ECFC9EC71B0}" name="Retirement" dataDxfId="110" dataCellStyle="Currency"/>
    <tableColumn id="13" xr3:uid="{DA1540FF-5FD9-4941-9DA7-60D602738CA0}" name="Insurance" dataDxfId="109" dataCellStyle="Currency"/>
    <tableColumn id="14" xr3:uid="{922EC7AD-FC41-495E-968B-0A7329773A91}" name="Pension" dataDxfId="108" dataCellStyle="Currency"/>
    <tableColumn id="15" xr3:uid="{13526A81-EB8F-4C23-966F-4CADC167F3A7}" name="Other" dataDxfId="107" dataCellStyle="Currency"/>
    <tableColumn id="16" xr3:uid="{C0EDD431-6430-4E72-8FFA-8F93D24D5006}" name="Total" dataDxfId="106" dataCellStyle="Currency">
      <calculatedColumnFormula>SUM(J11:Q11)</calculatedColumnFormula>
    </tableColumn>
    <tableColumn id="17" xr3:uid="{56EB7A5B-EB65-43F9-B6F1-7C82AB4F6E73}" name="Less Disallowed" dataDxfId="105" dataCellStyle="Currency">
      <calculatedColumnFormula>SUM(N11:Q11)</calculatedColumnFormula>
    </tableColumn>
    <tableColumn id="18" xr3:uid="{05C9D813-A445-4245-843A-312122F3FDB4}" name="Allowed Labor/OH" dataDxfId="104" dataCellStyle="Currency">
      <calculatedColumnFormula>R11-S11</calculatedColumnFormula>
    </tableColumn>
    <tableColumn id="19" xr3:uid="{F3A118C6-14D4-4FC1-AF5B-B0E6A82EF02A}" name="Loaded Hourly Rate" dataDxfId="103">
      <calculatedColumnFormula>T11/G11</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947977-84C7-482A-8288-589C8913F8C7}" name="Table3" displayName="Table3" ref="A7:K90" totalsRowShown="0" headerRowDxfId="102" headerRowBorderDxfId="101" tableBorderDxfId="100" totalsRowBorderDxfId="99">
  <autoFilter ref="A7:K90" xr:uid="{5F947977-84C7-482A-8288-589C8913F8C7}"/>
  <tableColumns count="11">
    <tableColumn id="1" xr3:uid="{7B5951CB-3ECB-4047-9306-038575BB6B94}" name="Employee Name" dataDxfId="98"/>
    <tableColumn id="2" xr3:uid="{2DB90811-42A3-42A9-81F7-ACCD163F5FFB}" name="Employee ID_x000a_(Do NOT include SSN or DL - use last 4)" dataDxfId="97"/>
    <tableColumn id="3" xr3:uid="{FCF55908-A392-4C81-A665-890DD69B0F51}" name="Project Identifier" dataDxfId="96"/>
    <tableColumn id="4" xr3:uid="{FABC04C7-6A4C-40BF-95D7-DD34B6C3E916}" name="Job Title" dataDxfId="95"/>
    <tableColumn id="5" xr3:uid="{B3434061-4DEB-4FA7-933A-30E5662D498B}" name="Date" dataDxfId="94"/>
    <tableColumn id="6" xr3:uid="{2F5E2C1E-E16B-4C6B-BCD0-C37A894F312F}" name="Category of Expense" dataDxfId="93"/>
    <tableColumn id="7" xr3:uid="{BBA52C08-D3E5-48EC-A267-0A78BC4C57D6}" name="Expense Type" dataDxfId="92"/>
    <tableColumn id="8" xr3:uid="{FE6B21DA-129F-4248-8264-97C92D3339A3}" name="Task" dataDxfId="91"/>
    <tableColumn id="9" xr3:uid="{669D876A-288C-437E-A4D2-78DE4F4AB396}" name="Total Hours" dataDxfId="90"/>
    <tableColumn id="11" xr3:uid="{970352B8-263C-461A-AC21-FE0ECB02C9C6}" name="Cumulative Hours" dataDxfId="89">
      <calculatedColumnFormula>Table3[[#This Row],[Total Hours]]</calculatedColumnFormula>
    </tableColumn>
    <tableColumn id="10" xr3:uid="{5962453D-1E4F-482F-9E2F-9E5212331133}" name="Additional Notes" dataDxfId="8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0FD31E3-3B06-4542-8D45-2CE67DA260B8}" name="Table2" displayName="Table2" ref="A13:AJ331" totalsRowShown="0" headerRowDxfId="87" dataDxfId="85" headerRowBorderDxfId="86" tableBorderDxfId="84" totalsRowBorderDxfId="83">
  <autoFilter ref="A13:AJ331" xr:uid="{20FD31E3-3B06-4542-8D45-2CE67DA260B8}"/>
  <tableColumns count="36">
    <tableColumn id="1" xr3:uid="{BA74DFB5-5A8B-46F4-8B1C-DA825F06C3B9}" name="Invoice No. " dataDxfId="82">
      <calculatedColumnFormula>Table1[[#This Row],[Invoice No. ]]</calculatedColumnFormula>
    </tableColumn>
    <tableColumn id="2" xr3:uid="{1457F4F9-03DC-468C-96D1-5525908A1B50}" name="PDF Name" dataDxfId="81">
      <calculatedColumnFormula>Table1[[#This Row],[PDF Name]]</calculatedColumnFormula>
    </tableColumn>
    <tableColumn id="3" xr3:uid="{680040B3-ADCD-4C43-8240-4D5040791ACC}" name="Date of Invoice" dataDxfId="80">
      <calculatedColumnFormula>Table1[[#This Row],[Date of Invoice]]</calculatedColumnFormula>
    </tableColumn>
    <tableColumn id="4" xr3:uid="{54B0D3B9-4BC0-4B59-8D95-81EC91C799BE}" name="Vendor Name" dataDxfId="79">
      <calculatedColumnFormula>Table1[[#This Row],[Vendor Name]]</calculatedColumnFormula>
    </tableColumn>
    <tableColumn id="5" xr3:uid="{1390084E-DDCD-4658-BD13-DD525B6BC89E}" name="Description of Item Purchased" dataDxfId="78">
      <calculatedColumnFormula>'1. Project Expenses'!E14</calculatedColumnFormula>
    </tableColumn>
    <tableColumn id="10" xr3:uid="{33B477AC-4737-4E4E-AC29-B46598428975}" name="Total Qty Purchased" dataDxfId="77">
      <calculatedColumnFormula>'1. Project Expenses'!F14</calculatedColumnFormula>
    </tableColumn>
    <tableColumn id="11" xr3:uid="{F9BEDD60-0780-430A-88CA-D5D12C562096}" name="Price Per Qty" dataDxfId="76" dataCellStyle="Currency">
      <calculatedColumnFormula>'1. Project Expenses'!G14</calculatedColumnFormula>
    </tableColumn>
    <tableColumn id="12" xr3:uid="{8317D5C9-CDCA-4EA9-948C-EC1AB7CC8FB9}" name="Unit of Measure" dataDxfId="75">
      <calculatedColumnFormula>'1. Project Expenses'!H14</calculatedColumnFormula>
    </tableColumn>
    <tableColumn id="13" xr3:uid="{ECFA14DB-B91E-438B-ACE6-B32A82A26DA4}" name="Total Amount Invoiced" dataDxfId="74">
      <calculatedColumnFormula>'1. Project Expenses'!I14</calculatedColumnFormula>
    </tableColumn>
    <tableColumn id="14" xr3:uid="{B6453AFE-ED9E-4E79-836C-EDF9F676A090}" name="Check # (proof of payment)" dataDxfId="73">
      <calculatedColumnFormula>'1. Project Expenses'!J14</calculatedColumnFormula>
    </tableColumn>
    <tableColumn id="6" xr3:uid="{62545C86-B978-42DB-8AE5-7C73790A54B8}" name="Payment Date" dataDxfId="72">
      <calculatedColumnFormula>'1. Project Expenses'!K14</calculatedColumnFormula>
    </tableColumn>
    <tableColumn id="15" xr3:uid="{90A9E257-D403-4D29-9B65-BAEC170693E8}" name="Category of Expense" dataDxfId="71">
      <calculatedColumnFormula>'1. Project Expenses'!L14</calculatedColumnFormula>
    </tableColumn>
    <tableColumn id="16" xr3:uid="{1FB4C1C0-1804-411E-B433-1B4B8E1FDB92}" name="Expense Type" dataDxfId="70">
      <calculatedColumnFormula>'1. Project Expenses'!M14</calculatedColumnFormula>
    </tableColumn>
    <tableColumn id="17" xr3:uid="{2C117190-4A1B-44D9-956A-2848D07527E4}" name="Qty Placed in Service for Project (MUST BE &lt;= DOCUMENTATION)" dataDxfId="69">
      <calculatedColumnFormula>'1. Project Expenses'!N14</calculatedColumnFormula>
    </tableColumn>
    <tableColumn id="8" xr3:uid="{A54E8E27-4BEA-4694-B972-6DC7D2F80E58}" name="Price per Qty as verified" dataDxfId="68" dataCellStyle="Currency">
      <calculatedColumnFormula>Table2[[#This Row],[Price Per Qty]]</calculatedColumnFormula>
    </tableColumn>
    <tableColumn id="18" xr3:uid="{0DE45140-EF76-421C-967C-5C7C791DD202}" name="Total Cost of Materials for Project" dataDxfId="67">
      <calculatedColumnFormula>N14*G14</calculatedColumnFormula>
    </tableColumn>
    <tableColumn id="19" xr3:uid="{71815391-FFE4-43B1-9821-840CB8A2D489}" name="Awardee Match" dataDxfId="66">
      <calculatedColumnFormula>IF(Table2[[#This Row],[Total Cost of Materials for Project]]&lt;&gt;0,P14*$G$9,"")</calculatedColumnFormula>
    </tableColumn>
    <tableColumn id="20" xr3:uid="{99DCEA8B-1347-4C6C-8D10-CA701F109956}" name="Program Match" dataDxfId="65">
      <calculatedColumnFormula>IF(Table2[[#This Row],[Total Cost of Materials for Project]]&lt;&gt;0,P14*$G$10,"")</calculatedColumnFormula>
    </tableColumn>
    <tableColumn id="21" xr3:uid="{B3C680EB-F84B-411C-A37D-1F1F0666B8ED}" name="During Performance Period" dataDxfId="64"/>
    <tableColumn id="22" xr3:uid="{48466B70-CD55-4A48-A3FC-E9C5E1710D46}" name="Known Provider" dataDxfId="63"/>
    <tableColumn id="23" xr3:uid="{1E807680-29E5-4679-B12D-DE74D2A0A1AD}" name="Arms Length" dataDxfId="62"/>
    <tableColumn id="24" xr3:uid="{5C1FF965-D764-4D18-9581-A430828EC34B}" name="Necessary" dataDxfId="61"/>
    <tableColumn id="25" xr3:uid="{4DAAEE1E-C722-418E-83E5-C6C8974AE205}" name="Reasonable" dataDxfId="60"/>
    <tableColumn id="26" xr3:uid="{196D6A73-5AF9-41D0-8D92-981755CEA70A}" name="Allowable" dataDxfId="59"/>
    <tableColumn id="27" xr3:uid="{D5A5DAF4-F632-4E9E-A376-A193D4DDFCC9}" name="Allocable" dataDxfId="58"/>
    <tableColumn id="28" xr3:uid="{F345B617-C430-4982-9EAC-1D63160A1705}" name="Adequate" dataDxfId="57"/>
    <tableColumn id="29" xr3:uid="{306EA34D-C5E5-485D-AE56-F63B302F4D24}" name="Eligible?" dataDxfId="56"/>
    <tableColumn id="30" xr3:uid="{9863D689-7B2C-49C4-ABBE-F84508CD973A}" name="Grantor Comments" dataDxfId="55"/>
    <tableColumn id="31" xr3:uid="{8728ACF6-8158-4105-81FB-0313569A013D}" name="Total Allowable Expense" dataDxfId="54" dataCellStyle="Currency">
      <calculatedColumnFormula>SUMIF(AA14, "Yes", P14)</calculatedColumnFormula>
    </tableColumn>
    <tableColumn id="32" xr3:uid="{49974714-DDD1-4234-A0FA-784D8769B870}" name="Awardee Match2" dataDxfId="53">
      <calculatedColumnFormula>AC14*$G$9</calculatedColumnFormula>
    </tableColumn>
    <tableColumn id="33" xr3:uid="{A3BC5314-2E5A-4753-B495-085C54F59AB5}" name="Program Match2" dataDxfId="52">
      <calculatedColumnFormula>AC14*$G$10</calculatedColumnFormula>
    </tableColumn>
    <tableColumn id="34" xr3:uid="{8B05888A-7F31-4272-A3C2-C381CF0945C9}" name="Unallowed Expenses" dataDxfId="51" dataCellStyle="Currency">
      <calculatedColumnFormula>SUMIF(AA14, "No", P14)</calculatedColumnFormula>
    </tableColumn>
    <tableColumn id="36" xr3:uid="{7E3B7F10-FD92-4F8A-A67E-373BDED338B1}" name="Qty Variance" dataDxfId="50" dataCellStyle="Comma">
      <calculatedColumnFormula>Table1[[#This Row],[Qty Placed in Service for Project]]-Table2[[#This Row],[Qty Placed in Service for Project (MUST BE &lt;= DOCUMENTATION)]]</calculatedColumnFormula>
    </tableColumn>
    <tableColumn id="7" xr3:uid="{880E73B2-10A9-4364-86CA-B0F375217CF2}" name="Total Allowable Variance" dataDxfId="49">
      <calculatedColumnFormula>Table1[[#This Row],[Total Cost of Materials for Project]]-Table2[[#This Row],[Total Allowable Expense]]</calculatedColumnFormula>
    </tableColumn>
    <tableColumn id="9" xr3:uid="{55E804C7-EA48-419B-BC32-013516B6E52C}" name="Awardee Match Variance" dataDxfId="48">
      <calculatedColumnFormula>Table1[[#This Row],[Awardee Match]]-Table2[[#This Row],[Awardee Match2]]</calculatedColumnFormula>
    </tableColumn>
    <tableColumn id="35" xr3:uid="{765AEF00-35D2-4FA6-BBAE-FDEB1F490115}" name="Program Match Variance" dataDxfId="47">
      <calculatedColumnFormula>Table1[[#This Row],[Program Match]]-Table2[[#This Row],[Program Match2]]</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B398217-0C36-4491-89A0-45F31F8F6E01}" name="Table5" displayName="Table5" ref="A8:P33" totalsRowShown="0" headerRowDxfId="46" headerRowBorderDxfId="45" tableBorderDxfId="44">
  <autoFilter ref="A8:P33" xr:uid="{DB398217-0C36-4491-89A0-45F31F8F6E01}"/>
  <tableColumns count="16">
    <tableColumn id="1" xr3:uid="{A7094520-ED7F-4E2E-A7C0-3A0B9AF7CE3E}" name="Category of Expense" dataDxfId="43"/>
    <tableColumn id="2" xr3:uid="{CD6F7120-73D0-41D7-9078-F637A2CF11FC}" name="Expense Type" dataDxfId="42"/>
    <tableColumn id="3" xr3:uid="{84BFE5F9-6B9A-466A-B3A9-1A4E58C7EDCE}" name="Quantity" dataDxfId="41"/>
    <tableColumn id="4" xr3:uid="{B69C397B-AF8E-44B4-B7CB-3D6CE7AB6B67}" name="Cost Per Item" dataDxfId="40"/>
    <tableColumn id="5" xr3:uid="{F7FA39FA-D0CA-466E-B5D7-B0F219761BCB}" name="Unit of Measure" dataDxfId="39"/>
    <tableColumn id="6" xr3:uid="{9FD8ED98-B965-43BC-80D7-0F86E091C8EE}" name="Total Expense" dataDxfId="38">
      <calculatedColumnFormula>C9*D9</calculatedColumnFormula>
    </tableColumn>
    <tableColumn id="7" xr3:uid="{B13713E9-9A50-4E4A-AAB8-EFA8FA6F8AA3}" name="Match Contribution" dataDxfId="37">
      <calculatedColumnFormula>F9*$B$5</calculatedColumnFormula>
    </tableColumn>
    <tableColumn id="8" xr3:uid="{403D8BB4-15A0-4DF8-BD84-78569A3BD66F}" name="Grant Request" dataDxfId="36">
      <calculatedColumnFormula>F9-G9</calculatedColumnFormula>
    </tableColumn>
    <tableColumn id="9" xr3:uid="{98F66E0D-B6C6-42E9-ACA9-BF983FE752DD}" name="Brief Explanation" dataDxfId="35"/>
    <tableColumn id="10" xr3:uid="{35558535-42AD-4EF5-B75C-BD0E1C53FD79}" name="Actual Quantity" dataDxfId="34" dataCellStyle="Currency">
      <calculatedColumnFormula>SUMIF(Table2[[#All],[Expense Type]], Table5[[#This Row],[Expense Type]], Table2[[#All],[Qty Placed in Service for Project (MUST BE &lt;= DOCUMENTATION)]])</calculatedColumnFormula>
    </tableColumn>
    <tableColumn id="16" xr3:uid="{78EF0DFF-4192-4FD6-A42D-8F3F53360F13}" name="Average cost per Item" dataDxfId="33" dataCellStyle="Currency">
      <calculatedColumnFormula>IFERROR(AVERAGEIF(Table2[[#All],[Expense Type]], Table5[[#This Row],[Expense Type]], Table2[[#All],[Price per Qty as verified]]),)</calculatedColumnFormula>
    </tableColumn>
    <tableColumn id="15" xr3:uid="{90D7A8B1-6CAB-4F8E-9B61-73E43761A508}" name="Total Submitted Expenses" dataDxfId="32" dataCellStyle="Currency">
      <calculatedColumnFormula>SUMIF(Table2[[#All],[Expense Type]], Table5[[#This Row],[Expense Type]], Table2[[#All],[Total Cost of Materials for Project]])</calculatedColumnFormula>
    </tableColumn>
    <tableColumn id="11" xr3:uid="{83728796-8B28-4AB3-A1A6-DA0C283297F8}" name="Allowed Expenses" dataDxfId="31" dataCellStyle="Currency">
      <calculatedColumnFormula>SUMIF(Table2[[#All],[Expense Type]], Table5[[#This Row],[Expense Type]], Table2[[#All],[Total Allowable Expense]])</calculatedColumnFormula>
    </tableColumn>
    <tableColumn id="12" xr3:uid="{3D240D0C-E397-4E1A-8D0B-B11662C3EB54}" name="Awardee Match" dataDxfId="30">
      <calculatedColumnFormula>M9*$B$5</calculatedColumnFormula>
    </tableColumn>
    <tableColumn id="13" xr3:uid="{035022DD-8CB2-4403-8FC2-BD5856C5F70B}" name="Grantor Match" dataDxfId="29">
      <calculatedColumnFormula>M9-N9</calculatedColumnFormula>
    </tableColumn>
    <tableColumn id="14" xr3:uid="{70C563F2-2375-44F9-A0AF-CADB48C3FCA7}" name="Unallowed Expenses" dataDxfId="28" dataCellStyle="Currency">
      <calculatedColumnFormula>SUMIF(Table2[[#All],[Expense Type]], Table5[[#This Row],[Expense Type]], Table2[[#All],[Unallowed Expenses]])</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sc.nebraska.gov/telecommunications/nebraska-broadband-bridge-program-nbbpcapital-projects-fund-cpf" TargetMode="Externa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4A025-EEBC-4870-BAD7-B284E0DB53B5}">
  <sheetPr codeName="Sheet2">
    <tabColor rgb="FFFF0000"/>
    <pageSetUpPr fitToPage="1"/>
  </sheetPr>
  <dimension ref="A1:AB289"/>
  <sheetViews>
    <sheetView tabSelected="1" workbookViewId="0">
      <selection activeCell="A7" sqref="A7:I7"/>
    </sheetView>
  </sheetViews>
  <sheetFormatPr defaultRowHeight="15" x14ac:dyDescent="0.25"/>
  <cols>
    <col min="1" max="9" width="11.140625" customWidth="1"/>
    <col min="10" max="10" width="10" customWidth="1"/>
  </cols>
  <sheetData>
    <row r="1" spans="1:28" ht="21" x14ac:dyDescent="0.35">
      <c r="A1" s="271" t="s">
        <v>0</v>
      </c>
      <c r="B1" s="271"/>
      <c r="C1" s="271"/>
      <c r="D1" s="271"/>
      <c r="E1" s="271"/>
      <c r="F1" s="271"/>
      <c r="G1" s="271"/>
      <c r="H1" s="271"/>
      <c r="I1" s="271"/>
      <c r="J1" s="37"/>
      <c r="K1" s="21"/>
      <c r="L1" s="21"/>
      <c r="M1" s="21"/>
      <c r="N1" s="21"/>
      <c r="O1" s="21"/>
      <c r="P1" s="21"/>
      <c r="Q1" s="21"/>
      <c r="R1" s="21"/>
      <c r="S1" s="21"/>
      <c r="T1" s="21"/>
      <c r="U1" s="21"/>
      <c r="V1" s="21"/>
      <c r="W1" s="21"/>
      <c r="X1" s="21"/>
      <c r="Y1" s="21"/>
      <c r="Z1" s="21"/>
      <c r="AA1" s="21"/>
      <c r="AB1" s="21"/>
    </row>
    <row r="2" spans="1:28" ht="21" x14ac:dyDescent="0.35">
      <c r="A2" s="271" t="s">
        <v>1</v>
      </c>
      <c r="B2" s="271"/>
      <c r="C2" s="271"/>
      <c r="D2" s="271"/>
      <c r="E2" s="271"/>
      <c r="F2" s="271"/>
      <c r="G2" s="271"/>
      <c r="H2" s="271"/>
      <c r="I2" s="271"/>
      <c r="J2" s="37"/>
      <c r="K2" s="21"/>
      <c r="L2" s="21"/>
      <c r="M2" s="21"/>
      <c r="N2" s="21"/>
      <c r="O2" s="21"/>
      <c r="P2" s="21"/>
      <c r="Q2" s="21"/>
      <c r="R2" s="21"/>
      <c r="S2" s="21"/>
      <c r="T2" s="21"/>
      <c r="U2" s="21"/>
      <c r="V2" s="21"/>
      <c r="W2" s="21"/>
      <c r="X2" s="21"/>
      <c r="Y2" s="21"/>
      <c r="Z2" s="21"/>
      <c r="AA2" s="21"/>
      <c r="AB2" s="21"/>
    </row>
    <row r="3" spans="1:28" ht="11.45" customHeight="1" x14ac:dyDescent="0.3">
      <c r="A3" s="34"/>
      <c r="B3" s="34"/>
      <c r="C3" s="34"/>
      <c r="D3" s="34"/>
      <c r="E3" s="34"/>
      <c r="F3" s="34"/>
      <c r="G3" s="34"/>
      <c r="H3" s="34"/>
      <c r="I3" s="34"/>
      <c r="J3" s="21"/>
      <c r="K3" s="21"/>
      <c r="L3" s="21"/>
      <c r="M3" s="21"/>
      <c r="N3" s="21"/>
      <c r="O3" s="21"/>
      <c r="P3" s="21"/>
      <c r="Q3" s="21"/>
      <c r="R3" s="21"/>
      <c r="S3" s="21"/>
      <c r="T3" s="21"/>
      <c r="U3" s="21"/>
      <c r="V3" s="21"/>
      <c r="W3" s="21"/>
      <c r="X3" s="21"/>
      <c r="Y3" s="21"/>
      <c r="Z3" s="21"/>
      <c r="AA3" s="21"/>
      <c r="AB3" s="21"/>
    </row>
    <row r="4" spans="1:28" ht="45" customHeight="1" x14ac:dyDescent="0.25">
      <c r="A4" s="272" t="s">
        <v>2</v>
      </c>
      <c r="B4" s="272"/>
      <c r="C4" s="272"/>
      <c r="D4" s="272"/>
      <c r="E4" s="272"/>
      <c r="F4" s="272"/>
      <c r="G4" s="272"/>
      <c r="H4" s="272"/>
      <c r="I4" s="272"/>
      <c r="J4" s="38"/>
      <c r="K4" s="21"/>
      <c r="L4" s="21"/>
      <c r="M4" s="21"/>
      <c r="N4" s="21"/>
      <c r="O4" s="21"/>
      <c r="P4" s="21"/>
      <c r="Q4" s="21"/>
      <c r="R4" s="21"/>
      <c r="S4" s="21"/>
      <c r="T4" s="21"/>
      <c r="U4" s="21"/>
      <c r="V4" s="21"/>
      <c r="W4" s="21"/>
      <c r="X4" s="21"/>
      <c r="Y4" s="21"/>
      <c r="Z4" s="21"/>
      <c r="AA4" s="21"/>
      <c r="AB4" s="21"/>
    </row>
    <row r="5" spans="1:28" ht="32.450000000000003" customHeight="1" x14ac:dyDescent="0.25">
      <c r="A5" s="275" t="s">
        <v>3</v>
      </c>
      <c r="B5" s="275"/>
      <c r="C5" s="275"/>
      <c r="D5" s="275"/>
      <c r="E5" s="275"/>
      <c r="F5" s="275"/>
      <c r="G5" s="275"/>
      <c r="H5" s="275"/>
      <c r="I5" s="275"/>
      <c r="J5" s="21"/>
      <c r="K5" s="21"/>
      <c r="L5" s="21"/>
      <c r="M5" s="21"/>
      <c r="N5" s="21"/>
      <c r="O5" s="21"/>
      <c r="P5" s="21"/>
      <c r="Q5" s="21"/>
      <c r="R5" s="21"/>
      <c r="S5" s="21"/>
      <c r="T5" s="21"/>
      <c r="U5" s="21"/>
      <c r="V5" s="21"/>
      <c r="W5" s="21"/>
      <c r="X5" s="21"/>
      <c r="Y5" s="21"/>
      <c r="Z5" s="21"/>
      <c r="AA5" s="21"/>
      <c r="AB5" s="21"/>
    </row>
    <row r="6" spans="1:28" x14ac:dyDescent="0.25">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row>
    <row r="7" spans="1:28" ht="58.9" customHeight="1" x14ac:dyDescent="0.25">
      <c r="A7" s="272" t="s">
        <v>4</v>
      </c>
      <c r="B7" s="272"/>
      <c r="C7" s="272"/>
      <c r="D7" s="272"/>
      <c r="E7" s="272"/>
      <c r="F7" s="272"/>
      <c r="G7" s="272"/>
      <c r="H7" s="272"/>
      <c r="I7" s="272"/>
      <c r="J7" s="38"/>
      <c r="K7" s="21"/>
      <c r="L7" s="21"/>
      <c r="M7" s="21"/>
      <c r="N7" s="21"/>
      <c r="O7" s="21"/>
      <c r="P7" s="21"/>
      <c r="Q7" s="21"/>
      <c r="R7" s="21"/>
      <c r="S7" s="21"/>
      <c r="T7" s="21"/>
      <c r="U7" s="21"/>
      <c r="V7" s="21"/>
      <c r="W7" s="21"/>
      <c r="X7" s="21"/>
      <c r="Y7" s="21"/>
      <c r="Z7" s="21"/>
      <c r="AA7" s="21"/>
      <c r="AB7" s="21"/>
    </row>
    <row r="8" spans="1:28" x14ac:dyDescent="0.25">
      <c r="A8" s="39"/>
      <c r="B8" s="39"/>
      <c r="C8" s="39"/>
      <c r="D8" s="39"/>
      <c r="E8" s="39"/>
      <c r="F8" s="39"/>
      <c r="G8" s="39"/>
      <c r="H8" s="39"/>
      <c r="I8" s="39"/>
      <c r="J8" s="39"/>
      <c r="K8" s="21"/>
      <c r="L8" s="21"/>
      <c r="M8" s="21"/>
      <c r="N8" s="21"/>
      <c r="O8" s="21"/>
      <c r="P8" s="21"/>
      <c r="Q8" s="21"/>
      <c r="R8" s="21"/>
      <c r="S8" s="21"/>
      <c r="T8" s="21"/>
      <c r="U8" s="21"/>
      <c r="V8" s="21"/>
      <c r="W8" s="21"/>
      <c r="X8" s="21"/>
      <c r="Y8" s="21"/>
      <c r="Z8" s="21"/>
      <c r="AA8" s="21"/>
      <c r="AB8" s="21"/>
    </row>
    <row r="9" spans="1:28" ht="18.75" x14ac:dyDescent="0.3">
      <c r="A9" s="35" t="s">
        <v>5</v>
      </c>
      <c r="B9" s="21"/>
      <c r="C9" s="21"/>
      <c r="D9" s="21"/>
      <c r="E9" s="21"/>
      <c r="F9" s="21"/>
      <c r="G9" s="21"/>
      <c r="H9" s="21"/>
      <c r="I9" s="21"/>
      <c r="J9" s="21"/>
      <c r="K9" s="21"/>
      <c r="L9" s="21"/>
      <c r="M9" s="21"/>
      <c r="N9" s="21"/>
      <c r="O9" s="21"/>
      <c r="P9" s="21"/>
      <c r="Q9" s="21"/>
      <c r="R9" s="21"/>
      <c r="S9" s="21"/>
      <c r="T9" s="21"/>
      <c r="U9" s="21"/>
      <c r="V9" s="21"/>
      <c r="W9" s="21"/>
      <c r="X9" s="21"/>
      <c r="Y9" s="21"/>
      <c r="Z9" s="21"/>
      <c r="AA9" s="21"/>
      <c r="AB9" s="21"/>
    </row>
    <row r="10" spans="1:28" x14ac:dyDescent="0.25">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row>
    <row r="11" spans="1:28" x14ac:dyDescent="0.25">
      <c r="A11" s="21" t="s">
        <v>6</v>
      </c>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row>
    <row r="12" spans="1:28" ht="12.6" customHeight="1" x14ac:dyDescent="0.25">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row>
    <row r="13" spans="1:28" x14ac:dyDescent="0.25">
      <c r="A13" s="21" t="s">
        <v>7</v>
      </c>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row>
    <row r="14" spans="1:28" ht="10.9" customHeight="1" x14ac:dyDescent="0.25">
      <c r="A14" s="21"/>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row>
    <row r="15" spans="1:28" x14ac:dyDescent="0.25">
      <c r="A15" s="272" t="s">
        <v>8</v>
      </c>
      <c r="B15" s="272"/>
      <c r="C15" s="272"/>
      <c r="D15" s="272"/>
      <c r="E15" s="272"/>
      <c r="F15" s="272"/>
      <c r="G15" s="272"/>
      <c r="H15" s="272"/>
      <c r="I15" s="272"/>
      <c r="J15" s="21"/>
      <c r="K15" s="21"/>
      <c r="L15" s="21"/>
      <c r="M15" s="21"/>
      <c r="N15" s="21"/>
      <c r="O15" s="21"/>
      <c r="P15" s="21"/>
      <c r="Q15" s="21"/>
      <c r="R15" s="21"/>
      <c r="S15" s="21"/>
      <c r="T15" s="21"/>
      <c r="U15" s="21"/>
      <c r="V15" s="21"/>
      <c r="W15" s="21"/>
      <c r="X15" s="21"/>
      <c r="Y15" s="21"/>
      <c r="Z15" s="21"/>
      <c r="AA15" s="21"/>
      <c r="AB15" s="21"/>
    </row>
    <row r="16" spans="1:28" x14ac:dyDescent="0.25">
      <c r="A16" s="272"/>
      <c r="B16" s="272"/>
      <c r="C16" s="272"/>
      <c r="D16" s="272"/>
      <c r="E16" s="272"/>
      <c r="F16" s="272"/>
      <c r="G16" s="272"/>
      <c r="H16" s="272"/>
      <c r="I16" s="272"/>
      <c r="J16" s="21"/>
      <c r="K16" s="21"/>
      <c r="L16" s="21"/>
      <c r="M16" s="21"/>
      <c r="N16" s="21"/>
      <c r="O16" s="21"/>
      <c r="P16" s="21"/>
      <c r="Q16" s="21"/>
      <c r="R16" s="21"/>
      <c r="S16" s="21"/>
      <c r="T16" s="21"/>
      <c r="U16" s="21"/>
      <c r="V16" s="21"/>
      <c r="W16" s="21"/>
      <c r="X16" s="21"/>
      <c r="Y16" s="21"/>
      <c r="Z16" s="21"/>
      <c r="AA16" s="21"/>
      <c r="AB16" s="21"/>
    </row>
    <row r="17" spans="1:28" ht="9.6" customHeight="1" x14ac:dyDescent="0.25">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row>
    <row r="18" spans="1:28" x14ac:dyDescent="0.25">
      <c r="A18" s="272" t="s">
        <v>9</v>
      </c>
      <c r="B18" s="273"/>
      <c r="C18" s="273"/>
      <c r="D18" s="273"/>
      <c r="E18" s="273"/>
      <c r="F18" s="273"/>
      <c r="G18" s="273"/>
      <c r="H18" s="273"/>
      <c r="I18" s="273"/>
      <c r="J18" s="21"/>
      <c r="K18" s="21"/>
      <c r="L18" s="21"/>
      <c r="M18" s="21"/>
      <c r="N18" s="21"/>
      <c r="O18" s="21"/>
      <c r="P18" s="21"/>
      <c r="Q18" s="21"/>
      <c r="R18" s="21"/>
      <c r="S18" s="21"/>
      <c r="T18" s="21"/>
      <c r="U18" s="21"/>
      <c r="V18" s="21"/>
      <c r="W18" s="21"/>
      <c r="X18" s="21"/>
      <c r="Y18" s="21"/>
      <c r="Z18" s="21"/>
      <c r="AA18" s="21"/>
      <c r="AB18" s="21"/>
    </row>
    <row r="19" spans="1:28" x14ac:dyDescent="0.25">
      <c r="A19" s="273"/>
      <c r="B19" s="273"/>
      <c r="C19" s="273"/>
      <c r="D19" s="273"/>
      <c r="E19" s="273"/>
      <c r="F19" s="273"/>
      <c r="G19" s="273"/>
      <c r="H19" s="273"/>
      <c r="I19" s="273"/>
      <c r="J19" s="21"/>
      <c r="K19" s="21"/>
      <c r="L19" s="21"/>
      <c r="M19" s="21"/>
      <c r="N19" s="21"/>
      <c r="O19" s="21"/>
      <c r="P19" s="21"/>
      <c r="Q19" s="21"/>
      <c r="R19" s="21"/>
      <c r="S19" s="21"/>
      <c r="T19" s="21"/>
      <c r="U19" s="21"/>
      <c r="V19" s="21"/>
      <c r="W19" s="21"/>
      <c r="X19" s="21"/>
      <c r="Y19" s="21"/>
      <c r="Z19" s="21"/>
      <c r="AA19" s="21"/>
      <c r="AB19" s="21"/>
    </row>
    <row r="20" spans="1:28" x14ac:dyDescent="0.25">
      <c r="A20" s="273"/>
      <c r="B20" s="273"/>
      <c r="C20" s="273"/>
      <c r="D20" s="273"/>
      <c r="E20" s="273"/>
      <c r="F20" s="273"/>
      <c r="G20" s="273"/>
      <c r="H20" s="273"/>
      <c r="I20" s="273"/>
      <c r="J20" s="21"/>
      <c r="K20" s="21"/>
      <c r="L20" s="21"/>
      <c r="M20" s="21"/>
      <c r="N20" s="21"/>
      <c r="O20" s="21"/>
      <c r="P20" s="21"/>
      <c r="Q20" s="21"/>
      <c r="R20" s="21"/>
      <c r="S20" s="21"/>
      <c r="T20" s="21"/>
      <c r="U20" s="21"/>
      <c r="V20" s="21"/>
      <c r="W20" s="21"/>
      <c r="X20" s="21"/>
      <c r="Y20" s="21"/>
      <c r="Z20" s="21"/>
      <c r="AA20" s="21"/>
      <c r="AB20" s="21"/>
    </row>
    <row r="21" spans="1:28" x14ac:dyDescent="0.25">
      <c r="A21" s="273"/>
      <c r="B21" s="273"/>
      <c r="C21" s="273"/>
      <c r="D21" s="273"/>
      <c r="E21" s="273"/>
      <c r="F21" s="273"/>
      <c r="G21" s="273"/>
      <c r="H21" s="273"/>
      <c r="I21" s="273"/>
      <c r="J21" s="21"/>
      <c r="K21" s="21"/>
      <c r="L21" s="21"/>
      <c r="M21" s="21"/>
      <c r="N21" s="21"/>
      <c r="O21" s="21"/>
      <c r="P21" s="21"/>
      <c r="Q21" s="21"/>
      <c r="R21" s="21"/>
      <c r="S21" s="21"/>
      <c r="T21" s="21"/>
      <c r="U21" s="21"/>
      <c r="V21" s="21"/>
      <c r="W21" s="21"/>
      <c r="X21" s="21"/>
      <c r="Y21" s="21"/>
      <c r="Z21" s="21"/>
      <c r="AA21" s="21"/>
      <c r="AB21" s="21"/>
    </row>
    <row r="22" spans="1:28" x14ac:dyDescent="0.25">
      <c r="A22" s="273"/>
      <c r="B22" s="273"/>
      <c r="C22" s="273"/>
      <c r="D22" s="273"/>
      <c r="E22" s="273"/>
      <c r="F22" s="273"/>
      <c r="G22" s="273"/>
      <c r="H22" s="273"/>
      <c r="I22" s="273"/>
      <c r="J22" s="21"/>
      <c r="K22" s="21"/>
      <c r="L22" s="21"/>
      <c r="M22" s="21"/>
      <c r="N22" s="21"/>
      <c r="O22" s="21"/>
      <c r="P22" s="21"/>
      <c r="Q22" s="21"/>
      <c r="R22" s="21"/>
      <c r="S22" s="21"/>
      <c r="T22" s="21"/>
      <c r="U22" s="21"/>
      <c r="V22" s="21"/>
      <c r="W22" s="21"/>
      <c r="X22" s="21"/>
      <c r="Y22" s="21"/>
      <c r="Z22" s="21"/>
      <c r="AA22" s="21"/>
      <c r="AB22" s="21"/>
    </row>
    <row r="23" spans="1:28" x14ac:dyDescent="0.25">
      <c r="A23" s="273"/>
      <c r="B23" s="273"/>
      <c r="C23" s="273"/>
      <c r="D23" s="273"/>
      <c r="E23" s="273"/>
      <c r="F23" s="273"/>
      <c r="G23" s="273"/>
      <c r="H23" s="273"/>
      <c r="I23" s="273"/>
      <c r="J23" s="21"/>
      <c r="K23" s="21"/>
      <c r="L23" s="21"/>
      <c r="M23" s="21"/>
      <c r="N23" s="21"/>
      <c r="O23" s="21"/>
      <c r="P23" s="21"/>
      <c r="Q23" s="21"/>
      <c r="R23" s="21"/>
      <c r="S23" s="21"/>
      <c r="T23" s="21"/>
      <c r="U23" s="21"/>
      <c r="V23" s="21"/>
      <c r="W23" s="21"/>
      <c r="X23" s="21"/>
      <c r="Y23" s="21"/>
      <c r="Z23" s="21"/>
      <c r="AA23" s="21"/>
      <c r="AB23" s="21"/>
    </row>
    <row r="24" spans="1:28" x14ac:dyDescent="0.25">
      <c r="A24" s="273"/>
      <c r="B24" s="273"/>
      <c r="C24" s="273"/>
      <c r="D24" s="273"/>
      <c r="E24" s="273"/>
      <c r="F24" s="273"/>
      <c r="G24" s="273"/>
      <c r="H24" s="273"/>
      <c r="I24" s="273"/>
      <c r="J24" s="21"/>
      <c r="K24" s="21"/>
      <c r="L24" s="21"/>
      <c r="M24" s="21"/>
      <c r="N24" s="21"/>
      <c r="O24" s="21"/>
      <c r="P24" s="21"/>
      <c r="Q24" s="21"/>
      <c r="R24" s="21"/>
      <c r="S24" s="21"/>
      <c r="T24" s="21"/>
      <c r="U24" s="21"/>
      <c r="V24" s="21"/>
      <c r="W24" s="21"/>
      <c r="X24" s="21"/>
      <c r="Y24" s="21"/>
      <c r="Z24" s="21"/>
      <c r="AA24" s="21"/>
      <c r="AB24" s="21"/>
    </row>
    <row r="25" spans="1:28" x14ac:dyDescent="0.25">
      <c r="A25" s="273"/>
      <c r="B25" s="273"/>
      <c r="C25" s="273"/>
      <c r="D25" s="273"/>
      <c r="E25" s="273"/>
      <c r="F25" s="273"/>
      <c r="G25" s="273"/>
      <c r="H25" s="273"/>
      <c r="I25" s="273"/>
      <c r="J25" s="21"/>
      <c r="K25" s="21"/>
      <c r="L25" s="21"/>
      <c r="M25" s="21"/>
      <c r="N25" s="21"/>
      <c r="O25" s="21"/>
      <c r="P25" s="21"/>
      <c r="Q25" s="21"/>
      <c r="R25" s="21"/>
      <c r="S25" s="21"/>
      <c r="T25" s="21"/>
      <c r="U25" s="21"/>
      <c r="V25" s="21"/>
      <c r="W25" s="21"/>
      <c r="X25" s="21"/>
      <c r="Y25" s="21"/>
      <c r="Z25" s="21"/>
      <c r="AA25" s="21"/>
      <c r="AB25" s="21"/>
    </row>
    <row r="26" spans="1:28" x14ac:dyDescent="0.25">
      <c r="A26" s="273"/>
      <c r="B26" s="273"/>
      <c r="C26" s="273"/>
      <c r="D26" s="273"/>
      <c r="E26" s="273"/>
      <c r="F26" s="273"/>
      <c r="G26" s="273"/>
      <c r="H26" s="273"/>
      <c r="I26" s="273"/>
      <c r="J26" s="21"/>
      <c r="K26" s="21"/>
      <c r="L26" s="21"/>
      <c r="M26" s="21"/>
      <c r="N26" s="21"/>
      <c r="O26" s="21"/>
      <c r="P26" s="21"/>
      <c r="Q26" s="21"/>
      <c r="R26" s="21"/>
      <c r="S26" s="21"/>
      <c r="T26" s="21"/>
      <c r="U26" s="21"/>
      <c r="V26" s="21"/>
      <c r="W26" s="21"/>
      <c r="X26" s="21"/>
      <c r="Y26" s="21"/>
      <c r="Z26" s="21"/>
      <c r="AA26" s="21"/>
      <c r="AB26" s="21"/>
    </row>
    <row r="27" spans="1:28" x14ac:dyDescent="0.25">
      <c r="A27" s="273"/>
      <c r="B27" s="273"/>
      <c r="C27" s="273"/>
      <c r="D27" s="273"/>
      <c r="E27" s="273"/>
      <c r="F27" s="273"/>
      <c r="G27" s="273"/>
      <c r="H27" s="273"/>
      <c r="I27" s="273"/>
      <c r="J27" s="21"/>
      <c r="K27" s="21"/>
      <c r="L27" s="21"/>
      <c r="M27" s="21"/>
      <c r="N27" s="21"/>
      <c r="O27" s="21"/>
      <c r="P27" s="21"/>
      <c r="Q27" s="21"/>
      <c r="R27" s="21"/>
      <c r="S27" s="21"/>
      <c r="T27" s="21"/>
      <c r="U27" s="21"/>
      <c r="V27" s="21"/>
      <c r="W27" s="21"/>
      <c r="X27" s="21"/>
      <c r="Y27" s="21"/>
      <c r="Z27" s="21"/>
      <c r="AA27" s="21"/>
      <c r="AB27" s="21"/>
    </row>
    <row r="28" spans="1:28" x14ac:dyDescent="0.25">
      <c r="A28" s="21"/>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row>
    <row r="29" spans="1:28" x14ac:dyDescent="0.25">
      <c r="A29" s="272" t="s">
        <v>10</v>
      </c>
      <c r="B29" s="272"/>
      <c r="C29" s="272"/>
      <c r="D29" s="272"/>
      <c r="E29" s="272"/>
      <c r="F29" s="272"/>
      <c r="G29" s="272"/>
      <c r="H29" s="272"/>
      <c r="I29" s="272"/>
      <c r="J29" s="21"/>
      <c r="K29" s="21"/>
      <c r="L29" s="21"/>
      <c r="M29" s="21"/>
      <c r="N29" s="21"/>
      <c r="O29" s="21"/>
      <c r="P29" s="21"/>
      <c r="Q29" s="21"/>
      <c r="R29" s="21"/>
      <c r="S29" s="21"/>
      <c r="T29" s="21"/>
      <c r="U29" s="21"/>
      <c r="V29" s="21"/>
      <c r="W29" s="21"/>
      <c r="X29" s="21"/>
      <c r="Y29" s="21"/>
      <c r="Z29" s="21"/>
      <c r="AA29" s="21"/>
      <c r="AB29" s="21"/>
    </row>
    <row r="30" spans="1:28" x14ac:dyDescent="0.25">
      <c r="A30" s="272"/>
      <c r="B30" s="272"/>
      <c r="C30" s="272"/>
      <c r="D30" s="272"/>
      <c r="E30" s="272"/>
      <c r="F30" s="272"/>
      <c r="G30" s="272"/>
      <c r="H30" s="272"/>
      <c r="I30" s="272"/>
      <c r="J30" s="21"/>
      <c r="K30" s="21"/>
      <c r="L30" s="21"/>
      <c r="M30" s="21"/>
      <c r="N30" s="21"/>
      <c r="O30" s="21"/>
      <c r="P30" s="21"/>
      <c r="Q30" s="21"/>
      <c r="R30" s="21"/>
      <c r="S30" s="21"/>
      <c r="T30" s="21"/>
      <c r="U30" s="21"/>
      <c r="V30" s="21"/>
      <c r="W30" s="21"/>
      <c r="X30" s="21"/>
      <c r="Y30" s="21"/>
      <c r="Z30" s="21"/>
      <c r="AA30" s="21"/>
      <c r="AB30" s="21"/>
    </row>
    <row r="31" spans="1:28" x14ac:dyDescent="0.25">
      <c r="A31" s="21"/>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row>
    <row r="32" spans="1:28" x14ac:dyDescent="0.25">
      <c r="A32" s="272" t="s">
        <v>11</v>
      </c>
      <c r="B32" s="272"/>
      <c r="C32" s="272"/>
      <c r="D32" s="272"/>
      <c r="E32" s="272"/>
      <c r="F32" s="272"/>
      <c r="G32" s="272"/>
      <c r="H32" s="272"/>
      <c r="I32" s="272"/>
      <c r="J32" s="21"/>
      <c r="K32" s="21"/>
      <c r="L32" s="21"/>
      <c r="M32" s="21"/>
      <c r="N32" s="21"/>
      <c r="O32" s="21"/>
      <c r="P32" s="21"/>
      <c r="Q32" s="21"/>
      <c r="R32" s="21"/>
      <c r="S32" s="21"/>
      <c r="T32" s="21"/>
      <c r="U32" s="21"/>
      <c r="V32" s="21"/>
      <c r="W32" s="21"/>
      <c r="X32" s="21"/>
      <c r="Y32" s="21"/>
      <c r="Z32" s="21"/>
      <c r="AA32" s="21"/>
      <c r="AB32" s="21"/>
    </row>
    <row r="33" spans="1:28" x14ac:dyDescent="0.25">
      <c r="A33" s="272"/>
      <c r="B33" s="272"/>
      <c r="C33" s="272"/>
      <c r="D33" s="272"/>
      <c r="E33" s="272"/>
      <c r="F33" s="272"/>
      <c r="G33" s="272"/>
      <c r="H33" s="272"/>
      <c r="I33" s="272"/>
      <c r="J33" s="21"/>
      <c r="K33" s="21"/>
      <c r="L33" s="21"/>
      <c r="M33" s="21"/>
      <c r="N33" s="21"/>
      <c r="O33" s="21"/>
      <c r="P33" s="21"/>
      <c r="Q33" s="21"/>
      <c r="R33" s="21"/>
      <c r="S33" s="21"/>
      <c r="T33" s="21"/>
      <c r="U33" s="21"/>
      <c r="V33" s="21"/>
      <c r="W33" s="21"/>
      <c r="X33" s="21"/>
      <c r="Y33" s="21"/>
      <c r="Z33" s="21"/>
      <c r="AA33" s="21"/>
      <c r="AB33" s="21"/>
    </row>
    <row r="34" spans="1:28" x14ac:dyDescent="0.25">
      <c r="A34" s="39"/>
      <c r="B34" s="39"/>
      <c r="C34" s="39"/>
      <c r="D34" s="39"/>
      <c r="E34" s="39"/>
      <c r="F34" s="39"/>
      <c r="G34" s="39"/>
      <c r="H34" s="39"/>
      <c r="I34" s="39"/>
      <c r="J34" s="21"/>
      <c r="K34" s="21"/>
      <c r="L34" s="21"/>
      <c r="M34" s="21"/>
      <c r="N34" s="21"/>
      <c r="O34" s="21"/>
      <c r="P34" s="21"/>
      <c r="Q34" s="21"/>
      <c r="R34" s="21"/>
      <c r="S34" s="21"/>
      <c r="T34" s="21"/>
      <c r="U34" s="21"/>
      <c r="V34" s="21"/>
      <c r="W34" s="21"/>
      <c r="X34" s="21"/>
      <c r="Y34" s="21"/>
      <c r="Z34" s="21"/>
      <c r="AA34" s="21"/>
      <c r="AB34" s="21"/>
    </row>
    <row r="35" spans="1:28" x14ac:dyDescent="0.25">
      <c r="A35" s="272" t="s">
        <v>12</v>
      </c>
      <c r="B35" s="272"/>
      <c r="C35" s="272"/>
      <c r="D35" s="272"/>
      <c r="E35" s="272"/>
      <c r="F35" s="272"/>
      <c r="G35" s="272"/>
      <c r="H35" s="272"/>
      <c r="I35" s="272"/>
      <c r="J35" s="21"/>
      <c r="K35" s="21"/>
      <c r="L35" s="21"/>
      <c r="M35" s="21"/>
      <c r="N35" s="21"/>
      <c r="O35" s="21"/>
      <c r="P35" s="21"/>
      <c r="Q35" s="21"/>
      <c r="R35" s="21"/>
      <c r="S35" s="21"/>
      <c r="T35" s="21"/>
      <c r="U35" s="21"/>
      <c r="V35" s="21"/>
      <c r="W35" s="21"/>
      <c r="X35" s="21"/>
      <c r="Y35" s="21"/>
      <c r="Z35" s="21"/>
      <c r="AA35" s="21"/>
      <c r="AB35" s="21"/>
    </row>
    <row r="36" spans="1:28" x14ac:dyDescent="0.25">
      <c r="A36" s="272" t="s">
        <v>13</v>
      </c>
      <c r="B36" s="272"/>
      <c r="C36" s="272"/>
      <c r="D36" s="272"/>
      <c r="E36" s="272"/>
      <c r="F36" s="272"/>
      <c r="G36" s="272"/>
      <c r="H36" s="272"/>
      <c r="I36" s="272"/>
      <c r="J36" s="21"/>
      <c r="K36" s="21"/>
      <c r="L36" s="21"/>
      <c r="M36" s="21"/>
      <c r="N36" s="21"/>
      <c r="O36" s="21"/>
      <c r="P36" s="21"/>
      <c r="Q36" s="21"/>
      <c r="R36" s="21"/>
      <c r="S36" s="21"/>
      <c r="T36" s="21"/>
      <c r="U36" s="21"/>
      <c r="V36" s="21"/>
      <c r="W36" s="21"/>
      <c r="X36" s="21"/>
      <c r="Y36" s="21"/>
      <c r="Z36" s="21"/>
      <c r="AA36" s="21"/>
      <c r="AB36" s="21"/>
    </row>
    <row r="37" spans="1:28" x14ac:dyDescent="0.25">
      <c r="A37" s="272"/>
      <c r="B37" s="272"/>
      <c r="C37" s="272"/>
      <c r="D37" s="272"/>
      <c r="E37" s="272"/>
      <c r="F37" s="272"/>
      <c r="G37" s="272"/>
      <c r="H37" s="272"/>
      <c r="I37" s="272"/>
      <c r="J37" s="21"/>
      <c r="K37" s="21"/>
      <c r="L37" s="21"/>
      <c r="M37" s="21"/>
      <c r="N37" s="21"/>
      <c r="O37" s="21"/>
      <c r="P37" s="21"/>
      <c r="Q37" s="21"/>
      <c r="R37" s="21"/>
      <c r="S37" s="21"/>
      <c r="T37" s="21"/>
      <c r="U37" s="21"/>
      <c r="V37" s="21"/>
      <c r="W37" s="21"/>
      <c r="X37" s="21"/>
      <c r="Y37" s="21"/>
      <c r="Z37" s="21"/>
      <c r="AA37" s="21"/>
      <c r="AB37" s="21"/>
    </row>
    <row r="38" spans="1:28" x14ac:dyDescent="0.25">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row>
    <row r="39" spans="1:28" x14ac:dyDescent="0.25">
      <c r="A39" s="272" t="s">
        <v>14</v>
      </c>
      <c r="B39" s="272"/>
      <c r="C39" s="272"/>
      <c r="D39" s="272"/>
      <c r="E39" s="272"/>
      <c r="F39" s="272"/>
      <c r="G39" s="272"/>
      <c r="H39" s="272"/>
      <c r="I39" s="272"/>
      <c r="J39" s="21"/>
      <c r="K39" s="21"/>
      <c r="L39" s="21"/>
      <c r="M39" s="21"/>
      <c r="N39" s="21"/>
      <c r="O39" s="21"/>
      <c r="P39" s="21"/>
      <c r="Q39" s="21"/>
      <c r="R39" s="21"/>
      <c r="S39" s="21"/>
      <c r="T39" s="21"/>
      <c r="U39" s="21"/>
      <c r="V39" s="21"/>
      <c r="W39" s="21"/>
      <c r="X39" s="21"/>
      <c r="Y39" s="21"/>
      <c r="Z39" s="21"/>
      <c r="AA39" s="21"/>
      <c r="AB39" s="21"/>
    </row>
    <row r="40" spans="1:28" ht="12.6" customHeight="1" x14ac:dyDescent="0.25">
      <c r="A40" s="39"/>
      <c r="B40" s="39"/>
      <c r="C40" s="39"/>
      <c r="D40" s="39"/>
      <c r="E40" s="39"/>
      <c r="F40" s="39"/>
      <c r="G40" s="39"/>
      <c r="H40" s="39"/>
      <c r="I40" s="39"/>
      <c r="J40" s="21"/>
      <c r="K40" s="21"/>
      <c r="L40" s="21"/>
      <c r="M40" s="21"/>
      <c r="N40" s="21"/>
      <c r="O40" s="21"/>
      <c r="P40" s="21"/>
      <c r="Q40" s="21"/>
      <c r="R40" s="21"/>
      <c r="S40" s="21"/>
      <c r="T40" s="21"/>
      <c r="U40" s="21"/>
      <c r="V40" s="21"/>
      <c r="W40" s="21"/>
      <c r="X40" s="21"/>
      <c r="Y40" s="21"/>
      <c r="Z40" s="21"/>
      <c r="AA40" s="21"/>
      <c r="AB40" s="21"/>
    </row>
    <row r="41" spans="1:28" x14ac:dyDescent="0.2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row>
    <row r="42" spans="1:28" x14ac:dyDescent="0.25">
      <c r="A42" s="276" t="s">
        <v>15</v>
      </c>
      <c r="B42" s="276"/>
      <c r="C42" s="276"/>
      <c r="D42" s="276"/>
      <c r="E42" s="276"/>
      <c r="F42" s="276"/>
      <c r="G42" s="276"/>
      <c r="H42" s="276"/>
      <c r="I42" s="276"/>
      <c r="J42" s="21"/>
      <c r="K42" s="21"/>
      <c r="L42" s="21"/>
      <c r="M42" s="21"/>
      <c r="N42" s="21"/>
      <c r="O42" s="21"/>
      <c r="P42" s="21"/>
      <c r="Q42" s="21"/>
      <c r="R42" s="21"/>
      <c r="S42" s="21"/>
      <c r="T42" s="21"/>
      <c r="U42" s="21"/>
      <c r="V42" s="21"/>
      <c r="W42" s="21"/>
      <c r="X42" s="21"/>
      <c r="Y42" s="21"/>
      <c r="Z42" s="21"/>
      <c r="AA42" s="21"/>
      <c r="AB42" s="21"/>
    </row>
    <row r="43" spans="1:28" x14ac:dyDescent="0.25">
      <c r="A43" s="274" t="s">
        <v>16</v>
      </c>
      <c r="B43" s="274"/>
      <c r="C43" s="274"/>
      <c r="D43" s="274"/>
      <c r="E43" s="274"/>
      <c r="F43" s="274"/>
      <c r="G43" s="274"/>
      <c r="H43" s="274"/>
      <c r="I43" s="274"/>
      <c r="J43" s="21"/>
      <c r="K43" s="21"/>
      <c r="L43" s="21"/>
      <c r="M43" s="21"/>
      <c r="N43" s="21"/>
      <c r="O43" s="21"/>
      <c r="P43" s="21"/>
      <c r="Q43" s="21"/>
      <c r="R43" s="21"/>
      <c r="S43" s="21"/>
      <c r="T43" s="21"/>
      <c r="U43" s="21"/>
      <c r="V43" s="21"/>
      <c r="W43" s="21"/>
      <c r="X43" s="21"/>
      <c r="Y43" s="21"/>
      <c r="Z43" s="21"/>
      <c r="AA43" s="21"/>
      <c r="AB43" s="21"/>
    </row>
    <row r="44" spans="1:28" x14ac:dyDescent="0.25">
      <c r="A44" s="274"/>
      <c r="B44" s="274"/>
      <c r="C44" s="274"/>
      <c r="D44" s="274"/>
      <c r="E44" s="274"/>
      <c r="F44" s="274"/>
      <c r="G44" s="274"/>
      <c r="H44" s="274"/>
      <c r="I44" s="274"/>
      <c r="J44" s="21"/>
      <c r="K44" s="21"/>
      <c r="L44" s="21"/>
      <c r="M44" s="21"/>
      <c r="N44" s="21"/>
      <c r="O44" s="21"/>
      <c r="P44" s="21"/>
      <c r="Q44" s="21"/>
      <c r="R44" s="21"/>
      <c r="S44" s="21"/>
      <c r="T44" s="21"/>
      <c r="U44" s="21"/>
      <c r="V44" s="21"/>
      <c r="W44" s="21"/>
      <c r="X44" s="21"/>
      <c r="Y44" s="21"/>
      <c r="Z44" s="21"/>
      <c r="AA44" s="21"/>
      <c r="AB44" s="21"/>
    </row>
    <row r="45" spans="1:28" x14ac:dyDescent="0.25">
      <c r="A45" s="274"/>
      <c r="B45" s="274"/>
      <c r="C45" s="274"/>
      <c r="D45" s="274"/>
      <c r="E45" s="274"/>
      <c r="F45" s="274"/>
      <c r="G45" s="274"/>
      <c r="H45" s="274"/>
      <c r="I45" s="274"/>
      <c r="J45" s="21"/>
      <c r="K45" s="21"/>
      <c r="L45" s="21"/>
      <c r="M45" s="21"/>
      <c r="N45" s="21"/>
      <c r="O45" s="21"/>
      <c r="P45" s="21"/>
      <c r="Q45" s="21"/>
      <c r="R45" s="21"/>
      <c r="S45" s="21"/>
      <c r="T45" s="21"/>
      <c r="U45" s="21"/>
      <c r="V45" s="21"/>
      <c r="W45" s="21"/>
      <c r="X45" s="21"/>
      <c r="Y45" s="21"/>
      <c r="Z45" s="21"/>
      <c r="AA45" s="21"/>
      <c r="AB45" s="21"/>
    </row>
    <row r="46" spans="1:28" x14ac:dyDescent="0.25">
      <c r="A46" s="274"/>
      <c r="B46" s="274"/>
      <c r="C46" s="274"/>
      <c r="D46" s="274"/>
      <c r="E46" s="274"/>
      <c r="F46" s="274"/>
      <c r="G46" s="274"/>
      <c r="H46" s="274"/>
      <c r="I46" s="274"/>
      <c r="J46" s="21"/>
      <c r="K46" s="21"/>
      <c r="L46" s="21"/>
      <c r="M46" s="21"/>
      <c r="N46" s="21"/>
      <c r="O46" s="21"/>
      <c r="P46" s="21"/>
      <c r="Q46" s="21"/>
      <c r="R46" s="21"/>
      <c r="S46" s="21"/>
      <c r="T46" s="21"/>
      <c r="U46" s="21"/>
      <c r="V46" s="21"/>
      <c r="W46" s="21"/>
      <c r="X46" s="21"/>
      <c r="Y46" s="21"/>
      <c r="Z46" s="21"/>
      <c r="AA46" s="21"/>
      <c r="AB46" s="21"/>
    </row>
    <row r="47" spans="1:28" x14ac:dyDescent="0.2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row>
    <row r="48" spans="1:28" x14ac:dyDescent="0.25">
      <c r="A48" s="21" t="s">
        <v>17</v>
      </c>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row>
    <row r="49" spans="1:28" x14ac:dyDescent="0.25">
      <c r="A49" s="272" t="s">
        <v>18</v>
      </c>
      <c r="B49" s="272"/>
      <c r="C49" s="272"/>
      <c r="D49" s="272"/>
      <c r="E49" s="272"/>
      <c r="F49" s="272"/>
      <c r="G49" s="272"/>
      <c r="H49" s="272"/>
      <c r="I49" s="272"/>
      <c r="J49" s="21"/>
      <c r="K49" s="21"/>
      <c r="L49" s="21"/>
      <c r="M49" s="21"/>
      <c r="N49" s="21"/>
      <c r="O49" s="21"/>
      <c r="P49" s="21"/>
      <c r="Q49" s="21"/>
      <c r="R49" s="21"/>
      <c r="S49" s="21"/>
      <c r="T49" s="21"/>
      <c r="U49" s="21"/>
      <c r="V49" s="21"/>
      <c r="W49" s="21"/>
      <c r="X49" s="21"/>
      <c r="Y49" s="21"/>
      <c r="Z49" s="21"/>
      <c r="AA49" s="21"/>
      <c r="AB49" s="21"/>
    </row>
    <row r="50" spans="1:28" x14ac:dyDescent="0.25">
      <c r="A50" s="272"/>
      <c r="B50" s="272"/>
      <c r="C50" s="272"/>
      <c r="D50" s="272"/>
      <c r="E50" s="272"/>
      <c r="F50" s="272"/>
      <c r="G50" s="272"/>
      <c r="H50" s="272"/>
      <c r="I50" s="272"/>
      <c r="J50" s="21"/>
      <c r="K50" s="21"/>
      <c r="L50" s="21"/>
      <c r="M50" s="21"/>
      <c r="N50" s="21"/>
      <c r="O50" s="21"/>
      <c r="P50" s="21"/>
      <c r="Q50" s="21"/>
      <c r="R50" s="21"/>
      <c r="S50" s="21"/>
      <c r="T50" s="21"/>
      <c r="U50" s="21"/>
      <c r="V50" s="21"/>
      <c r="W50" s="21"/>
      <c r="X50" s="21"/>
      <c r="Y50" s="21"/>
      <c r="Z50" s="21"/>
      <c r="AA50" s="21"/>
      <c r="AB50" s="21"/>
    </row>
    <row r="51" spans="1:28" x14ac:dyDescent="0.25">
      <c r="A51" s="272"/>
      <c r="B51" s="272"/>
      <c r="C51" s="272"/>
      <c r="D51" s="272"/>
      <c r="E51" s="272"/>
      <c r="F51" s="272"/>
      <c r="G51" s="272"/>
      <c r="H51" s="272"/>
      <c r="I51" s="272"/>
      <c r="J51" s="21"/>
      <c r="K51" s="21"/>
      <c r="L51" s="21"/>
      <c r="M51" s="21"/>
      <c r="N51" s="21"/>
      <c r="O51" s="21"/>
      <c r="P51" s="21"/>
      <c r="Q51" s="21"/>
      <c r="R51" s="21"/>
      <c r="S51" s="21"/>
      <c r="T51" s="21"/>
      <c r="U51" s="21"/>
      <c r="V51" s="21"/>
      <c r="W51" s="21"/>
      <c r="X51" s="21"/>
      <c r="Y51" s="21"/>
      <c r="Z51" s="21"/>
      <c r="AA51" s="21"/>
      <c r="AB51" s="21"/>
    </row>
    <row r="52" spans="1:28" x14ac:dyDescent="0.2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row>
    <row r="53" spans="1:28" x14ac:dyDescent="0.25">
      <c r="A53" s="21" t="s">
        <v>19</v>
      </c>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row>
    <row r="54" spans="1:28" x14ac:dyDescent="0.2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row>
    <row r="55" spans="1:28" x14ac:dyDescent="0.25">
      <c r="A55" s="21" t="s">
        <v>20</v>
      </c>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row>
    <row r="56" spans="1:28" x14ac:dyDescent="0.2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row>
    <row r="57" spans="1:28" x14ac:dyDescent="0.25">
      <c r="A57" s="272" t="s">
        <v>21</v>
      </c>
      <c r="B57" s="272"/>
      <c r="C57" s="272"/>
      <c r="D57" s="272"/>
      <c r="E57" s="272"/>
      <c r="F57" s="272"/>
      <c r="G57" s="272"/>
      <c r="H57" s="272"/>
      <c r="I57" s="272"/>
      <c r="J57" s="21"/>
      <c r="K57" s="21"/>
      <c r="L57" s="21"/>
      <c r="M57" s="21"/>
      <c r="N57" s="21"/>
      <c r="O57" s="21"/>
      <c r="P57" s="21"/>
      <c r="Q57" s="21"/>
      <c r="R57" s="21"/>
      <c r="S57" s="21"/>
      <c r="T57" s="21"/>
      <c r="U57" s="21"/>
      <c r="V57" s="21"/>
      <c r="W57" s="21"/>
      <c r="X57" s="21"/>
      <c r="Y57" s="21"/>
      <c r="Z57" s="21"/>
      <c r="AA57" s="21"/>
      <c r="AB57" s="21"/>
    </row>
    <row r="58" spans="1:28" x14ac:dyDescent="0.25">
      <c r="A58" s="272"/>
      <c r="B58" s="272"/>
      <c r="C58" s="272"/>
      <c r="D58" s="272"/>
      <c r="E58" s="272"/>
      <c r="F58" s="272"/>
      <c r="G58" s="272"/>
      <c r="H58" s="272"/>
      <c r="I58" s="272"/>
      <c r="J58" s="21"/>
      <c r="K58" s="21"/>
      <c r="L58" s="21"/>
      <c r="M58" s="21"/>
      <c r="N58" s="21"/>
      <c r="O58" s="21"/>
      <c r="P58" s="21"/>
      <c r="Q58" s="21"/>
      <c r="R58" s="21"/>
      <c r="S58" s="21"/>
      <c r="T58" s="21"/>
      <c r="U58" s="21"/>
      <c r="V58" s="21"/>
      <c r="W58" s="21"/>
      <c r="X58" s="21"/>
      <c r="Y58" s="21"/>
      <c r="Z58" s="21"/>
      <c r="AA58" s="21"/>
      <c r="AB58" s="21"/>
    </row>
    <row r="59" spans="1:28" x14ac:dyDescent="0.25">
      <c r="A59" s="272"/>
      <c r="B59" s="272"/>
      <c r="C59" s="272"/>
      <c r="D59" s="272"/>
      <c r="E59" s="272"/>
      <c r="F59" s="272"/>
      <c r="G59" s="272"/>
      <c r="H59" s="272"/>
      <c r="I59" s="272"/>
      <c r="J59" s="21"/>
      <c r="K59" s="21"/>
      <c r="L59" s="21"/>
      <c r="M59" s="21"/>
      <c r="N59" s="21"/>
      <c r="O59" s="21"/>
      <c r="P59" s="21"/>
      <c r="Q59" s="21"/>
      <c r="R59" s="21"/>
      <c r="S59" s="21"/>
      <c r="T59" s="21"/>
      <c r="U59" s="21"/>
      <c r="V59" s="21"/>
      <c r="W59" s="21"/>
      <c r="X59" s="21"/>
      <c r="Y59" s="21"/>
      <c r="Z59" s="21"/>
      <c r="AA59" s="21"/>
      <c r="AB59" s="21"/>
    </row>
    <row r="60" spans="1:28" x14ac:dyDescent="0.25">
      <c r="A60" s="272"/>
      <c r="B60" s="272"/>
      <c r="C60" s="272"/>
      <c r="D60" s="272"/>
      <c r="E60" s="272"/>
      <c r="F60" s="272"/>
      <c r="G60" s="272"/>
      <c r="H60" s="272"/>
      <c r="I60" s="272"/>
      <c r="J60" s="21"/>
      <c r="K60" s="21"/>
      <c r="L60" s="21"/>
      <c r="M60" s="21"/>
      <c r="N60" s="21"/>
      <c r="O60" s="21"/>
      <c r="P60" s="21"/>
      <c r="Q60" s="21"/>
      <c r="R60" s="21"/>
      <c r="S60" s="21"/>
      <c r="T60" s="21"/>
      <c r="U60" s="21"/>
      <c r="V60" s="21"/>
      <c r="W60" s="21"/>
      <c r="X60" s="21"/>
      <c r="Y60" s="21"/>
      <c r="Z60" s="21"/>
      <c r="AA60" s="21"/>
      <c r="AB60" s="21"/>
    </row>
    <row r="61" spans="1:28" x14ac:dyDescent="0.25">
      <c r="A61" s="38"/>
      <c r="B61" s="38"/>
      <c r="C61" s="38"/>
      <c r="D61" s="38"/>
      <c r="E61" s="38"/>
      <c r="F61" s="38"/>
      <c r="G61" s="38"/>
      <c r="H61" s="38"/>
      <c r="I61" s="38"/>
      <c r="J61" s="21"/>
      <c r="K61" s="21"/>
      <c r="L61" s="21"/>
      <c r="M61" s="21"/>
      <c r="N61" s="21"/>
      <c r="O61" s="21"/>
      <c r="P61" s="21"/>
      <c r="Q61" s="21"/>
      <c r="R61" s="21"/>
      <c r="S61" s="21"/>
      <c r="T61" s="21"/>
      <c r="U61" s="21"/>
      <c r="V61" s="21"/>
      <c r="W61" s="21"/>
      <c r="X61" s="21"/>
      <c r="Y61" s="21"/>
      <c r="Z61" s="21"/>
      <c r="AA61" s="21"/>
      <c r="AB61" s="21"/>
    </row>
    <row r="62" spans="1:28" x14ac:dyDescent="0.25">
      <c r="A62" s="272" t="s">
        <v>22</v>
      </c>
      <c r="B62" s="272"/>
      <c r="C62" s="272"/>
      <c r="D62" s="272"/>
      <c r="E62" s="272"/>
      <c r="F62" s="272"/>
      <c r="G62" s="272"/>
      <c r="H62" s="272"/>
      <c r="I62" s="272"/>
      <c r="J62" s="21"/>
      <c r="K62" s="21"/>
      <c r="L62" s="21"/>
      <c r="M62" s="21"/>
      <c r="N62" s="21"/>
      <c r="O62" s="21"/>
      <c r="P62" s="21"/>
      <c r="Q62" s="21"/>
      <c r="R62" s="21"/>
      <c r="S62" s="21"/>
      <c r="T62" s="21"/>
      <c r="U62" s="21"/>
      <c r="V62" s="21"/>
      <c r="W62" s="21"/>
      <c r="X62" s="21"/>
      <c r="Y62" s="21"/>
      <c r="Z62" s="21"/>
      <c r="AA62" s="21"/>
      <c r="AB62" s="21"/>
    </row>
    <row r="63" spans="1:28" x14ac:dyDescent="0.25">
      <c r="A63" s="272"/>
      <c r="B63" s="272"/>
      <c r="C63" s="272"/>
      <c r="D63" s="272"/>
      <c r="E63" s="272"/>
      <c r="F63" s="272"/>
      <c r="G63" s="272"/>
      <c r="H63" s="272"/>
      <c r="I63" s="272"/>
      <c r="J63" s="21"/>
      <c r="K63" s="21"/>
      <c r="L63" s="21"/>
      <c r="M63" s="21"/>
      <c r="N63" s="21"/>
      <c r="O63" s="21"/>
      <c r="P63" s="21"/>
      <c r="Q63" s="21"/>
      <c r="R63" s="21"/>
      <c r="S63" s="21"/>
      <c r="T63" s="21"/>
      <c r="U63" s="21"/>
      <c r="V63" s="21"/>
      <c r="W63" s="21"/>
      <c r="X63" s="21"/>
      <c r="Y63" s="21"/>
      <c r="Z63" s="21"/>
      <c r="AA63" s="21"/>
      <c r="AB63" s="21"/>
    </row>
    <row r="64" spans="1:28" x14ac:dyDescent="0.2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row>
    <row r="65" spans="1:28" x14ac:dyDescent="0.25">
      <c r="A65" s="278" t="s">
        <v>23</v>
      </c>
      <c r="B65" s="278"/>
      <c r="C65" s="278"/>
      <c r="D65" s="278"/>
      <c r="E65" s="278"/>
      <c r="F65" s="278"/>
      <c r="G65" s="278"/>
      <c r="H65" s="278"/>
      <c r="I65" s="278"/>
      <c r="J65" s="21"/>
      <c r="K65" s="21"/>
      <c r="L65" s="21"/>
      <c r="M65" s="21"/>
      <c r="N65" s="21"/>
      <c r="O65" s="21"/>
      <c r="P65" s="21"/>
      <c r="Q65" s="21"/>
      <c r="R65" s="21"/>
      <c r="S65" s="21"/>
      <c r="T65" s="21"/>
      <c r="U65" s="21"/>
      <c r="V65" s="21"/>
      <c r="W65" s="21"/>
      <c r="X65" s="21"/>
      <c r="Y65" s="21"/>
      <c r="Z65" s="21"/>
      <c r="AA65" s="21"/>
      <c r="AB65" s="21"/>
    </row>
    <row r="66" spans="1:28" x14ac:dyDescent="0.25">
      <c r="A66" s="278"/>
      <c r="B66" s="278"/>
      <c r="C66" s="278"/>
      <c r="D66" s="278"/>
      <c r="E66" s="278"/>
      <c r="F66" s="278"/>
      <c r="G66" s="278"/>
      <c r="H66" s="278"/>
      <c r="I66" s="278"/>
      <c r="J66" s="21"/>
      <c r="K66" s="21"/>
      <c r="L66" s="21"/>
      <c r="M66" s="21"/>
      <c r="N66" s="21"/>
      <c r="O66" s="21"/>
      <c r="P66" s="21"/>
      <c r="Q66" s="21"/>
      <c r="R66" s="21"/>
      <c r="S66" s="21"/>
      <c r="T66" s="21"/>
      <c r="U66" s="21"/>
      <c r="V66" s="21"/>
      <c r="W66" s="21"/>
      <c r="X66" s="21"/>
      <c r="Y66" s="21"/>
      <c r="Z66" s="21"/>
      <c r="AA66" s="21"/>
      <c r="AB66" s="21"/>
    </row>
    <row r="67" spans="1:28" x14ac:dyDescent="0.2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row>
    <row r="68" spans="1:28" x14ac:dyDescent="0.25">
      <c r="A68" s="278" t="s">
        <v>24</v>
      </c>
      <c r="B68" s="278"/>
      <c r="C68" s="278"/>
      <c r="D68" s="278"/>
      <c r="E68" s="278"/>
      <c r="F68" s="278"/>
      <c r="G68" s="278"/>
      <c r="H68" s="278"/>
      <c r="I68" s="278"/>
      <c r="J68" s="21"/>
      <c r="K68" s="21"/>
      <c r="L68" s="21"/>
      <c r="M68" s="21"/>
      <c r="N68" s="21"/>
      <c r="O68" s="21"/>
      <c r="P68" s="21"/>
      <c r="Q68" s="21"/>
      <c r="R68" s="21"/>
      <c r="S68" s="21"/>
      <c r="T68" s="21"/>
      <c r="U68" s="21"/>
      <c r="V68" s="21"/>
      <c r="W68" s="21"/>
      <c r="X68" s="21"/>
      <c r="Y68" s="21"/>
      <c r="Z68" s="21"/>
      <c r="AA68" s="21"/>
      <c r="AB68" s="21"/>
    </row>
    <row r="69" spans="1:28" x14ac:dyDescent="0.25">
      <c r="A69" s="272" t="s">
        <v>25</v>
      </c>
      <c r="B69" s="272"/>
      <c r="C69" s="272"/>
      <c r="D69" s="272"/>
      <c r="E69" s="272"/>
      <c r="F69" s="272"/>
      <c r="G69" s="272"/>
      <c r="H69" s="272"/>
      <c r="I69" s="272"/>
      <c r="J69" s="21"/>
      <c r="K69" s="21"/>
      <c r="L69" s="21"/>
      <c r="M69" s="21"/>
      <c r="N69" s="21"/>
      <c r="O69" s="21"/>
      <c r="P69" s="21"/>
      <c r="Q69" s="21"/>
      <c r="R69" s="21"/>
      <c r="S69" s="21"/>
      <c r="T69" s="21"/>
      <c r="U69" s="21"/>
      <c r="V69" s="21"/>
      <c r="W69" s="21"/>
      <c r="X69" s="21"/>
      <c r="Y69" s="21"/>
      <c r="Z69" s="21"/>
      <c r="AA69" s="21"/>
      <c r="AB69" s="21"/>
    </row>
    <row r="70" spans="1:28" x14ac:dyDescent="0.25">
      <c r="A70" s="272"/>
      <c r="B70" s="272"/>
      <c r="C70" s="272"/>
      <c r="D70" s="272"/>
      <c r="E70" s="272"/>
      <c r="F70" s="272"/>
      <c r="G70" s="272"/>
      <c r="H70" s="272"/>
      <c r="I70" s="272"/>
      <c r="J70" s="21"/>
      <c r="K70" s="21"/>
      <c r="L70" s="21"/>
      <c r="M70" s="21"/>
      <c r="N70" s="21"/>
      <c r="O70" s="21"/>
      <c r="P70" s="21"/>
      <c r="Q70" s="21"/>
      <c r="R70" s="21"/>
      <c r="S70" s="21"/>
      <c r="T70" s="21"/>
      <c r="U70" s="21"/>
      <c r="V70" s="21"/>
      <c r="W70" s="21"/>
      <c r="X70" s="21"/>
      <c r="Y70" s="21"/>
      <c r="Z70" s="21"/>
      <c r="AA70" s="21"/>
      <c r="AB70" s="21"/>
    </row>
    <row r="71" spans="1:28" x14ac:dyDescent="0.25">
      <c r="A71" s="272" t="s">
        <v>26</v>
      </c>
      <c r="B71" s="272"/>
      <c r="C71" s="272"/>
      <c r="D71" s="272"/>
      <c r="E71" s="272"/>
      <c r="F71" s="272"/>
      <c r="G71" s="272"/>
      <c r="H71" s="272"/>
      <c r="I71" s="272"/>
      <c r="J71" s="21"/>
      <c r="K71" s="21"/>
      <c r="L71" s="21"/>
      <c r="M71" s="21"/>
      <c r="N71" s="21"/>
      <c r="O71" s="21"/>
      <c r="P71" s="21"/>
      <c r="Q71" s="21"/>
      <c r="R71" s="21"/>
      <c r="S71" s="21"/>
      <c r="T71" s="21"/>
      <c r="U71" s="21"/>
      <c r="V71" s="21"/>
      <c r="W71" s="21"/>
      <c r="X71" s="21"/>
      <c r="Y71" s="21"/>
      <c r="Z71" s="21"/>
      <c r="AA71" s="21"/>
      <c r="AB71" s="21"/>
    </row>
    <row r="72" spans="1:28" x14ac:dyDescent="0.25">
      <c r="A72" s="272"/>
      <c r="B72" s="272"/>
      <c r="C72" s="272"/>
      <c r="D72" s="272"/>
      <c r="E72" s="272"/>
      <c r="F72" s="272"/>
      <c r="G72" s="272"/>
      <c r="H72" s="272"/>
      <c r="I72" s="272"/>
      <c r="J72" s="21"/>
      <c r="K72" s="21"/>
      <c r="L72" s="21"/>
      <c r="M72" s="21"/>
      <c r="N72" s="21"/>
      <c r="O72" s="21"/>
      <c r="P72" s="21"/>
      <c r="Q72" s="21"/>
      <c r="R72" s="21"/>
      <c r="S72" s="21"/>
      <c r="T72" s="21"/>
      <c r="U72" s="21"/>
      <c r="V72" s="21"/>
      <c r="W72" s="21"/>
      <c r="X72" s="21"/>
      <c r="Y72" s="21"/>
      <c r="Z72" s="21"/>
      <c r="AA72" s="21"/>
      <c r="AB72" s="21"/>
    </row>
    <row r="73" spans="1:28" x14ac:dyDescent="0.25">
      <c r="A73" s="272"/>
      <c r="B73" s="272"/>
      <c r="C73" s="272"/>
      <c r="D73" s="272"/>
      <c r="E73" s="272"/>
      <c r="F73" s="272"/>
      <c r="G73" s="272"/>
      <c r="H73" s="272"/>
      <c r="I73" s="272"/>
      <c r="J73" s="21"/>
      <c r="K73" s="21"/>
      <c r="L73" s="21"/>
      <c r="M73" s="21"/>
      <c r="N73" s="21"/>
      <c r="O73" s="21"/>
      <c r="P73" s="21"/>
      <c r="Q73" s="21"/>
      <c r="R73" s="21"/>
      <c r="S73" s="21"/>
      <c r="T73" s="21"/>
      <c r="U73" s="21"/>
      <c r="V73" s="21"/>
      <c r="W73" s="21"/>
      <c r="X73" s="21"/>
      <c r="Y73" s="21"/>
      <c r="Z73" s="21"/>
      <c r="AA73" s="21"/>
      <c r="AB73" s="21"/>
    </row>
    <row r="74" spans="1:28" x14ac:dyDescent="0.2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row>
    <row r="75" spans="1:28" x14ac:dyDescent="0.25">
      <c r="A75" s="276" t="s">
        <v>27</v>
      </c>
      <c r="B75" s="276"/>
      <c r="C75" s="276"/>
      <c r="D75" s="276"/>
      <c r="E75" s="276"/>
      <c r="F75" s="276"/>
      <c r="G75" s="276"/>
      <c r="H75" s="276"/>
      <c r="I75" s="276"/>
      <c r="J75" s="21"/>
      <c r="K75" s="21"/>
      <c r="L75" s="21"/>
      <c r="M75" s="21"/>
      <c r="N75" s="21"/>
      <c r="O75" s="21"/>
      <c r="P75" s="21"/>
      <c r="Q75" s="21"/>
      <c r="R75" s="21"/>
      <c r="S75" s="21"/>
      <c r="T75" s="21"/>
      <c r="U75" s="21"/>
      <c r="V75" s="21"/>
      <c r="W75" s="21"/>
      <c r="X75" s="21"/>
      <c r="Y75" s="21"/>
      <c r="Z75" s="21"/>
      <c r="AA75" s="21"/>
      <c r="AB75" s="21"/>
    </row>
    <row r="76" spans="1:28" x14ac:dyDescent="0.25">
      <c r="A76" s="274" t="s">
        <v>28</v>
      </c>
      <c r="B76" s="274"/>
      <c r="C76" s="274"/>
      <c r="D76" s="274"/>
      <c r="E76" s="274"/>
      <c r="F76" s="274"/>
      <c r="G76" s="274"/>
      <c r="H76" s="274"/>
      <c r="I76" s="274"/>
      <c r="J76" s="21"/>
      <c r="K76" s="21"/>
      <c r="L76" s="21"/>
      <c r="M76" s="21"/>
      <c r="N76" s="21"/>
      <c r="O76" s="21"/>
      <c r="P76" s="21"/>
      <c r="Q76" s="21"/>
      <c r="R76" s="21"/>
      <c r="S76" s="21"/>
      <c r="T76" s="21"/>
      <c r="U76" s="21"/>
      <c r="V76" s="21"/>
      <c r="W76" s="21"/>
      <c r="X76" s="21"/>
      <c r="Y76" s="21"/>
      <c r="Z76" s="21"/>
      <c r="AA76" s="21"/>
      <c r="AB76" s="21"/>
    </row>
    <row r="77" spans="1:28" x14ac:dyDescent="0.25">
      <c r="A77" s="274"/>
      <c r="B77" s="274"/>
      <c r="C77" s="274"/>
      <c r="D77" s="274"/>
      <c r="E77" s="274"/>
      <c r="F77" s="274"/>
      <c r="G77" s="274"/>
      <c r="H77" s="274"/>
      <c r="I77" s="274"/>
      <c r="J77" s="21"/>
      <c r="K77" s="21"/>
      <c r="L77" s="21"/>
      <c r="M77" s="21"/>
      <c r="N77" s="21"/>
      <c r="O77" s="21"/>
      <c r="P77" s="21"/>
      <c r="Q77" s="21"/>
      <c r="R77" s="21"/>
      <c r="S77" s="21"/>
      <c r="T77" s="21"/>
      <c r="U77" s="21"/>
      <c r="V77" s="21"/>
      <c r="W77" s="21"/>
      <c r="X77" s="21"/>
      <c r="Y77" s="21"/>
      <c r="Z77" s="21"/>
      <c r="AA77" s="21"/>
      <c r="AB77" s="21"/>
    </row>
    <row r="78" spans="1:28" x14ac:dyDescent="0.25">
      <c r="A78" s="274"/>
      <c r="B78" s="274"/>
      <c r="C78" s="274"/>
      <c r="D78" s="274"/>
      <c r="E78" s="274"/>
      <c r="F78" s="274"/>
      <c r="G78" s="274"/>
      <c r="H78" s="274"/>
      <c r="I78" s="274"/>
      <c r="J78" s="21"/>
      <c r="K78" s="21"/>
      <c r="L78" s="21"/>
      <c r="M78" s="21"/>
      <c r="N78" s="21"/>
      <c r="O78" s="21"/>
      <c r="P78" s="21"/>
      <c r="Q78" s="21"/>
      <c r="R78" s="21"/>
      <c r="S78" s="21"/>
      <c r="T78" s="21"/>
      <c r="U78" s="21"/>
      <c r="V78" s="21"/>
      <c r="W78" s="21"/>
      <c r="X78" s="21"/>
      <c r="Y78" s="21"/>
      <c r="Z78" s="21"/>
      <c r="AA78" s="21"/>
      <c r="AB78" s="21"/>
    </row>
    <row r="79" spans="1:28" x14ac:dyDescent="0.25">
      <c r="A79" s="274"/>
      <c r="B79" s="274"/>
      <c r="C79" s="274"/>
      <c r="D79" s="274"/>
      <c r="E79" s="274"/>
      <c r="F79" s="274"/>
      <c r="G79" s="274"/>
      <c r="H79" s="274"/>
      <c r="I79" s="274"/>
      <c r="J79" s="21"/>
      <c r="K79" s="21"/>
      <c r="L79" s="21"/>
      <c r="M79" s="21"/>
      <c r="N79" s="21"/>
      <c r="O79" s="21"/>
      <c r="P79" s="21"/>
      <c r="Q79" s="21"/>
      <c r="R79" s="21"/>
      <c r="S79" s="21"/>
      <c r="T79" s="21"/>
      <c r="U79" s="21"/>
      <c r="V79" s="21"/>
      <c r="W79" s="21"/>
      <c r="X79" s="21"/>
      <c r="Y79" s="21"/>
      <c r="Z79" s="21"/>
      <c r="AA79" s="21"/>
      <c r="AB79" s="21"/>
    </row>
    <row r="80" spans="1:28" x14ac:dyDescent="0.25">
      <c r="A80" s="40"/>
      <c r="B80" s="40"/>
      <c r="C80" s="40"/>
      <c r="D80" s="40"/>
      <c r="E80" s="40"/>
      <c r="F80" s="40"/>
      <c r="G80" s="40"/>
      <c r="H80" s="40"/>
      <c r="I80" s="40"/>
      <c r="J80" s="21"/>
      <c r="K80" s="21"/>
      <c r="L80" s="21"/>
      <c r="M80" s="21"/>
      <c r="N80" s="21"/>
      <c r="O80" s="21"/>
      <c r="P80" s="21"/>
      <c r="Q80" s="21"/>
      <c r="R80" s="21"/>
      <c r="S80" s="21"/>
      <c r="T80" s="21"/>
      <c r="U80" s="21"/>
      <c r="V80" s="21"/>
      <c r="W80" s="21"/>
      <c r="X80" s="21"/>
      <c r="Y80" s="21"/>
      <c r="Z80" s="21"/>
      <c r="AA80" s="21"/>
      <c r="AB80" s="21"/>
    </row>
    <row r="81" spans="1:28" x14ac:dyDescent="0.25">
      <c r="A81" s="272" t="s">
        <v>29</v>
      </c>
      <c r="B81" s="272"/>
      <c r="C81" s="272"/>
      <c r="D81" s="272"/>
      <c r="E81" s="272"/>
      <c r="F81" s="272"/>
      <c r="G81" s="272"/>
      <c r="H81" s="272"/>
      <c r="I81" s="272"/>
      <c r="J81" s="21"/>
      <c r="K81" s="21"/>
      <c r="L81" s="21"/>
      <c r="M81" s="21"/>
      <c r="N81" s="21"/>
      <c r="O81" s="21"/>
      <c r="P81" s="21"/>
      <c r="Q81" s="21"/>
      <c r="R81" s="21"/>
      <c r="S81" s="21"/>
      <c r="T81" s="21"/>
      <c r="U81" s="21"/>
      <c r="V81" s="21"/>
      <c r="W81" s="21"/>
      <c r="X81" s="21"/>
      <c r="Y81" s="21"/>
      <c r="Z81" s="21"/>
      <c r="AA81" s="21"/>
      <c r="AB81" s="21"/>
    </row>
    <row r="82" spans="1:28" x14ac:dyDescent="0.25">
      <c r="A82" s="272"/>
      <c r="B82" s="272"/>
      <c r="C82" s="272"/>
      <c r="D82" s="272"/>
      <c r="E82" s="272"/>
      <c r="F82" s="272"/>
      <c r="G82" s="272"/>
      <c r="H82" s="272"/>
      <c r="I82" s="272"/>
      <c r="J82" s="21"/>
      <c r="K82" s="21"/>
      <c r="L82" s="21"/>
      <c r="M82" s="21"/>
      <c r="N82" s="21"/>
      <c r="O82" s="21"/>
      <c r="P82" s="21"/>
      <c r="Q82" s="21"/>
      <c r="R82" s="21"/>
      <c r="S82" s="21"/>
      <c r="T82" s="21"/>
      <c r="U82" s="21"/>
      <c r="V82" s="21"/>
      <c r="W82" s="21"/>
      <c r="X82" s="21"/>
      <c r="Y82" s="21"/>
      <c r="Z82" s="21"/>
      <c r="AA82" s="21"/>
      <c r="AB82" s="21"/>
    </row>
    <row r="83" spans="1:28" x14ac:dyDescent="0.25">
      <c r="A83" s="38"/>
      <c r="B83" s="38"/>
      <c r="C83" s="38"/>
      <c r="D83" s="38"/>
      <c r="E83" s="38"/>
      <c r="F83" s="38"/>
      <c r="G83" s="38"/>
      <c r="H83" s="38"/>
      <c r="I83" s="38"/>
      <c r="J83" s="21"/>
      <c r="K83" s="21"/>
      <c r="L83" s="21"/>
      <c r="M83" s="21"/>
      <c r="N83" s="21"/>
      <c r="O83" s="21"/>
      <c r="P83" s="21"/>
      <c r="Q83" s="21"/>
      <c r="R83" s="21"/>
      <c r="S83" s="21"/>
      <c r="T83" s="21"/>
      <c r="U83" s="21"/>
      <c r="V83" s="21"/>
      <c r="W83" s="21"/>
      <c r="X83" s="21"/>
      <c r="Y83" s="21"/>
      <c r="Z83" s="21"/>
      <c r="AA83" s="21"/>
      <c r="AB83" s="21"/>
    </row>
    <row r="84" spans="1:28" x14ac:dyDescent="0.25">
      <c r="A84" s="272" t="s">
        <v>30</v>
      </c>
      <c r="B84" s="272"/>
      <c r="C84" s="272"/>
      <c r="D84" s="272"/>
      <c r="E84" s="272"/>
      <c r="F84" s="272"/>
      <c r="G84" s="272"/>
      <c r="H84" s="272"/>
      <c r="I84" s="272"/>
      <c r="J84" s="21"/>
      <c r="K84" s="21"/>
      <c r="L84" s="21"/>
      <c r="M84" s="21"/>
      <c r="N84" s="21"/>
      <c r="O84" s="21"/>
      <c r="P84" s="21"/>
      <c r="Q84" s="21"/>
      <c r="R84" s="21"/>
      <c r="S84" s="21"/>
      <c r="T84" s="21"/>
      <c r="U84" s="21"/>
      <c r="V84" s="21"/>
      <c r="W84" s="21"/>
      <c r="X84" s="21"/>
      <c r="Y84" s="21"/>
      <c r="Z84" s="21"/>
      <c r="AA84" s="21"/>
      <c r="AB84" s="21"/>
    </row>
    <row r="85" spans="1:28" x14ac:dyDescent="0.25">
      <c r="A85" s="272"/>
      <c r="B85" s="272"/>
      <c r="C85" s="272"/>
      <c r="D85" s="272"/>
      <c r="E85" s="272"/>
      <c r="F85" s="272"/>
      <c r="G85" s="272"/>
      <c r="H85" s="272"/>
      <c r="I85" s="272"/>
      <c r="J85" s="21"/>
      <c r="K85" s="21"/>
      <c r="L85" s="21"/>
      <c r="M85" s="21"/>
      <c r="N85" s="21"/>
      <c r="O85" s="21"/>
      <c r="P85" s="21"/>
      <c r="Q85" s="21"/>
      <c r="R85" s="21"/>
      <c r="S85" s="21"/>
      <c r="T85" s="21"/>
      <c r="U85" s="21"/>
      <c r="V85" s="21"/>
      <c r="W85" s="21"/>
      <c r="X85" s="21"/>
      <c r="Y85" s="21"/>
      <c r="Z85" s="21"/>
      <c r="AA85" s="21"/>
      <c r="AB85" s="21"/>
    </row>
    <row r="86" spans="1:28" x14ac:dyDescent="0.2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row>
    <row r="87" spans="1:28" x14ac:dyDescent="0.25">
      <c r="A87" s="276" t="s">
        <v>31</v>
      </c>
      <c r="B87" s="276"/>
      <c r="C87" s="276"/>
      <c r="D87" s="276"/>
      <c r="E87" s="276"/>
      <c r="F87" s="276"/>
      <c r="G87" s="276"/>
      <c r="H87" s="276"/>
      <c r="I87" s="276"/>
      <c r="J87" s="21"/>
      <c r="K87" s="21"/>
      <c r="L87" s="21"/>
      <c r="M87" s="21"/>
      <c r="N87" s="21"/>
      <c r="O87" s="21"/>
      <c r="P87" s="21"/>
      <c r="Q87" s="21"/>
      <c r="R87" s="21"/>
      <c r="S87" s="21"/>
      <c r="T87" s="21"/>
      <c r="U87" s="21"/>
      <c r="V87" s="21"/>
      <c r="W87" s="21"/>
      <c r="X87" s="21"/>
      <c r="Y87" s="21"/>
      <c r="Z87" s="21"/>
      <c r="AA87" s="21"/>
      <c r="AB87" s="21"/>
    </row>
    <row r="88" spans="1:28" x14ac:dyDescent="0.25">
      <c r="A88" s="274" t="s">
        <v>32</v>
      </c>
      <c r="B88" s="274"/>
      <c r="C88" s="274"/>
      <c r="D88" s="274"/>
      <c r="E88" s="274"/>
      <c r="F88" s="274"/>
      <c r="G88" s="274"/>
      <c r="H88" s="274"/>
      <c r="I88" s="274"/>
      <c r="J88" s="21"/>
      <c r="K88" s="21"/>
      <c r="L88" s="21"/>
      <c r="M88" s="21"/>
      <c r="N88" s="21"/>
      <c r="O88" s="21"/>
      <c r="P88" s="21"/>
      <c r="Q88" s="21"/>
      <c r="R88" s="21"/>
      <c r="S88" s="21"/>
      <c r="T88" s="21"/>
      <c r="U88" s="21"/>
      <c r="V88" s="21"/>
      <c r="W88" s="21"/>
      <c r="X88" s="21"/>
      <c r="Y88" s="21"/>
      <c r="Z88" s="21"/>
      <c r="AA88" s="21"/>
      <c r="AB88" s="21"/>
    </row>
    <row r="89" spans="1:28" x14ac:dyDescent="0.25">
      <c r="A89" s="274"/>
      <c r="B89" s="274"/>
      <c r="C89" s="274"/>
      <c r="D89" s="274"/>
      <c r="E89" s="274"/>
      <c r="F89" s="274"/>
      <c r="G89" s="274"/>
      <c r="H89" s="274"/>
      <c r="I89" s="274"/>
      <c r="J89" s="21"/>
      <c r="K89" s="21"/>
      <c r="L89" s="21"/>
      <c r="M89" s="21"/>
      <c r="N89" s="21"/>
      <c r="O89" s="21"/>
      <c r="P89" s="21"/>
      <c r="Q89" s="21"/>
      <c r="R89" s="21"/>
      <c r="S89" s="21"/>
      <c r="T89" s="21"/>
      <c r="U89" s="21"/>
      <c r="V89" s="21"/>
      <c r="W89" s="21"/>
      <c r="X89" s="21"/>
      <c r="Y89" s="21"/>
      <c r="Z89" s="21"/>
      <c r="AA89" s="21"/>
      <c r="AB89" s="21"/>
    </row>
    <row r="90" spans="1:28" x14ac:dyDescent="0.25">
      <c r="A90" s="274"/>
      <c r="B90" s="274"/>
      <c r="C90" s="274"/>
      <c r="D90" s="274"/>
      <c r="E90" s="274"/>
      <c r="F90" s="274"/>
      <c r="G90" s="274"/>
      <c r="H90" s="274"/>
      <c r="I90" s="274"/>
      <c r="J90" s="21"/>
      <c r="K90" s="21"/>
      <c r="L90" s="21"/>
      <c r="M90" s="21"/>
      <c r="N90" s="21"/>
      <c r="O90" s="21"/>
      <c r="P90" s="21"/>
      <c r="Q90" s="21"/>
      <c r="R90" s="21"/>
      <c r="S90" s="21"/>
      <c r="T90" s="21"/>
      <c r="U90" s="21"/>
      <c r="V90" s="21"/>
      <c r="W90" s="21"/>
      <c r="X90" s="21"/>
      <c r="Y90" s="21"/>
      <c r="Z90" s="21"/>
      <c r="AA90" s="21"/>
      <c r="AB90" s="21"/>
    </row>
    <row r="91" spans="1:28" x14ac:dyDescent="0.25">
      <c r="A91" s="274"/>
      <c r="B91" s="274"/>
      <c r="C91" s="274"/>
      <c r="D91" s="274"/>
      <c r="E91" s="274"/>
      <c r="F91" s="274"/>
      <c r="G91" s="274"/>
      <c r="H91" s="274"/>
      <c r="I91" s="274"/>
      <c r="J91" s="21"/>
      <c r="K91" s="21"/>
      <c r="L91" s="21"/>
      <c r="M91" s="21"/>
      <c r="N91" s="21"/>
      <c r="O91" s="21"/>
      <c r="P91" s="21"/>
      <c r="Q91" s="21"/>
      <c r="R91" s="21"/>
      <c r="S91" s="21"/>
      <c r="T91" s="21"/>
      <c r="U91" s="21"/>
      <c r="V91" s="21"/>
      <c r="W91" s="21"/>
      <c r="X91" s="21"/>
      <c r="Y91" s="21"/>
      <c r="Z91" s="21"/>
      <c r="AA91" s="21"/>
      <c r="AB91" s="21"/>
    </row>
    <row r="92" spans="1:28" x14ac:dyDescent="0.25">
      <c r="A92" s="274"/>
      <c r="B92" s="274"/>
      <c r="C92" s="274"/>
      <c r="D92" s="274"/>
      <c r="E92" s="274"/>
      <c r="F92" s="274"/>
      <c r="G92" s="274"/>
      <c r="H92" s="274"/>
      <c r="I92" s="274"/>
      <c r="J92" s="21"/>
      <c r="K92" s="21"/>
      <c r="L92" s="21"/>
      <c r="M92" s="21"/>
      <c r="N92" s="21"/>
      <c r="O92" s="21"/>
      <c r="P92" s="21"/>
      <c r="Q92" s="21"/>
      <c r="R92" s="21"/>
      <c r="S92" s="21"/>
      <c r="T92" s="21"/>
      <c r="U92" s="21"/>
      <c r="V92" s="21"/>
      <c r="W92" s="21"/>
      <c r="X92" s="21"/>
      <c r="Y92" s="21"/>
      <c r="Z92" s="21"/>
      <c r="AA92" s="21"/>
      <c r="AB92" s="21"/>
    </row>
    <row r="93" spans="1:28" x14ac:dyDescent="0.2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row>
    <row r="94" spans="1:28" x14ac:dyDescent="0.25">
      <c r="A94" s="272" t="s">
        <v>33</v>
      </c>
      <c r="B94" s="272"/>
      <c r="C94" s="272"/>
      <c r="D94" s="272"/>
      <c r="E94" s="272"/>
      <c r="F94" s="272"/>
      <c r="G94" s="272"/>
      <c r="H94" s="272"/>
      <c r="I94" s="272"/>
      <c r="J94" s="21"/>
      <c r="K94" s="21"/>
      <c r="L94" s="21"/>
      <c r="M94" s="21"/>
      <c r="N94" s="21"/>
      <c r="O94" s="21"/>
      <c r="P94" s="21"/>
      <c r="Q94" s="21"/>
      <c r="R94" s="21"/>
      <c r="S94" s="21"/>
      <c r="T94" s="21"/>
      <c r="U94" s="21"/>
      <c r="V94" s="21"/>
      <c r="W94" s="21"/>
      <c r="X94" s="21"/>
      <c r="Y94" s="21"/>
      <c r="Z94" s="21"/>
      <c r="AA94" s="21"/>
      <c r="AB94" s="21"/>
    </row>
    <row r="95" spans="1:28" x14ac:dyDescent="0.25">
      <c r="A95" s="272"/>
      <c r="B95" s="272"/>
      <c r="C95" s="272"/>
      <c r="D95" s="272"/>
      <c r="E95" s="272"/>
      <c r="F95" s="272"/>
      <c r="G95" s="272"/>
      <c r="H95" s="272"/>
      <c r="I95" s="272"/>
      <c r="J95" s="21"/>
      <c r="K95" s="21"/>
      <c r="L95" s="21"/>
      <c r="M95" s="21"/>
      <c r="N95" s="21"/>
      <c r="O95" s="21"/>
      <c r="P95" s="21"/>
      <c r="Q95" s="21"/>
      <c r="R95" s="21"/>
      <c r="S95" s="21"/>
      <c r="T95" s="21"/>
      <c r="U95" s="21"/>
      <c r="V95" s="21"/>
      <c r="W95" s="21"/>
      <c r="X95" s="21"/>
      <c r="Y95" s="21"/>
      <c r="Z95" s="21"/>
      <c r="AA95" s="21"/>
      <c r="AB95" s="21"/>
    </row>
    <row r="96" spans="1:28" x14ac:dyDescent="0.25">
      <c r="A96" s="272" t="s">
        <v>34</v>
      </c>
      <c r="B96" s="272"/>
      <c r="C96" s="272"/>
      <c r="D96" s="272"/>
      <c r="E96" s="272"/>
      <c r="F96" s="272"/>
      <c r="G96" s="272"/>
      <c r="H96" s="272"/>
      <c r="I96" s="272"/>
      <c r="J96" s="21"/>
      <c r="K96" s="21"/>
      <c r="L96" s="21"/>
      <c r="M96" s="21"/>
      <c r="N96" s="21"/>
      <c r="O96" s="21"/>
      <c r="P96" s="21"/>
      <c r="Q96" s="21"/>
      <c r="R96" s="21"/>
      <c r="S96" s="21"/>
      <c r="T96" s="21"/>
      <c r="U96" s="21"/>
      <c r="V96" s="21"/>
      <c r="W96" s="21"/>
      <c r="X96" s="21"/>
      <c r="Y96" s="21"/>
      <c r="Z96" s="21"/>
      <c r="AA96" s="21"/>
      <c r="AB96" s="21"/>
    </row>
    <row r="97" spans="1:28" x14ac:dyDescent="0.25">
      <c r="A97" s="272"/>
      <c r="B97" s="272"/>
      <c r="C97" s="272"/>
      <c r="D97" s="272"/>
      <c r="E97" s="272"/>
      <c r="F97" s="272"/>
      <c r="G97" s="272"/>
      <c r="H97" s="272"/>
      <c r="I97" s="272"/>
      <c r="J97" s="21"/>
      <c r="K97" s="21"/>
      <c r="L97" s="21"/>
      <c r="M97" s="21"/>
      <c r="N97" s="21"/>
      <c r="O97" s="21"/>
      <c r="P97" s="21"/>
      <c r="Q97" s="21"/>
      <c r="R97" s="21"/>
      <c r="S97" s="21"/>
      <c r="T97" s="21"/>
      <c r="U97" s="21"/>
      <c r="V97" s="21"/>
      <c r="W97" s="21"/>
      <c r="X97" s="21"/>
      <c r="Y97" s="21"/>
      <c r="Z97" s="21"/>
      <c r="AA97" s="21"/>
      <c r="AB97" s="21"/>
    </row>
    <row r="98" spans="1:28" x14ac:dyDescent="0.25">
      <c r="A98" s="272"/>
      <c r="B98" s="272"/>
      <c r="C98" s="272"/>
      <c r="D98" s="272"/>
      <c r="E98" s="272"/>
      <c r="F98" s="272"/>
      <c r="G98" s="272"/>
      <c r="H98" s="272"/>
      <c r="I98" s="272"/>
      <c r="J98" s="21"/>
      <c r="K98" s="21"/>
      <c r="L98" s="21"/>
      <c r="M98" s="21"/>
      <c r="N98" s="21"/>
      <c r="O98" s="21"/>
      <c r="P98" s="21"/>
      <c r="Q98" s="21"/>
      <c r="R98" s="21"/>
      <c r="S98" s="21"/>
      <c r="T98" s="21"/>
      <c r="U98" s="21"/>
      <c r="V98" s="21"/>
      <c r="W98" s="21"/>
      <c r="X98" s="21"/>
      <c r="Y98" s="21"/>
      <c r="Z98" s="21"/>
      <c r="AA98" s="21"/>
      <c r="AB98" s="21"/>
    </row>
    <row r="99" spans="1:28" x14ac:dyDescent="0.25">
      <c r="A99" s="272" t="s">
        <v>35</v>
      </c>
      <c r="B99" s="272"/>
      <c r="C99" s="272"/>
      <c r="D99" s="272"/>
      <c r="E99" s="272"/>
      <c r="F99" s="272"/>
      <c r="G99" s="272"/>
      <c r="H99" s="272"/>
      <c r="I99" s="272"/>
      <c r="J99" s="21"/>
      <c r="K99" s="21"/>
      <c r="L99" s="21"/>
      <c r="M99" s="21"/>
      <c r="N99" s="21"/>
      <c r="O99" s="21"/>
      <c r="P99" s="21"/>
      <c r="Q99" s="21"/>
      <c r="R99" s="21"/>
      <c r="S99" s="21"/>
      <c r="T99" s="21"/>
      <c r="U99" s="21"/>
      <c r="V99" s="21"/>
      <c r="W99" s="21"/>
      <c r="X99" s="21"/>
      <c r="Y99" s="21"/>
      <c r="Z99" s="21"/>
      <c r="AA99" s="21"/>
      <c r="AB99" s="21"/>
    </row>
    <row r="100" spans="1:28" x14ac:dyDescent="0.25">
      <c r="A100" s="272"/>
      <c r="B100" s="272"/>
      <c r="C100" s="272"/>
      <c r="D100" s="272"/>
      <c r="E100" s="272"/>
      <c r="F100" s="272"/>
      <c r="G100" s="272"/>
      <c r="H100" s="272"/>
      <c r="I100" s="272"/>
      <c r="J100" s="21"/>
      <c r="K100" s="21"/>
      <c r="L100" s="21"/>
      <c r="M100" s="21"/>
      <c r="N100" s="21"/>
      <c r="O100" s="21"/>
      <c r="P100" s="21"/>
      <c r="Q100" s="21"/>
      <c r="R100" s="21"/>
      <c r="S100" s="21"/>
      <c r="T100" s="21"/>
      <c r="U100" s="21"/>
      <c r="V100" s="21"/>
      <c r="W100" s="21"/>
      <c r="X100" s="21"/>
      <c r="Y100" s="21"/>
      <c r="Z100" s="21"/>
      <c r="AA100" s="21"/>
      <c r="AB100" s="21"/>
    </row>
    <row r="101" spans="1:28" x14ac:dyDescent="0.25">
      <c r="A101" s="272" t="s">
        <v>36</v>
      </c>
      <c r="B101" s="272"/>
      <c r="C101" s="272"/>
      <c r="D101" s="272"/>
      <c r="E101" s="272"/>
      <c r="F101" s="272"/>
      <c r="G101" s="272"/>
      <c r="H101" s="272"/>
      <c r="I101" s="272"/>
      <c r="J101" s="21"/>
      <c r="K101" s="21"/>
      <c r="L101" s="21"/>
      <c r="M101" s="21"/>
      <c r="N101" s="21"/>
      <c r="O101" s="21"/>
      <c r="P101" s="21"/>
      <c r="Q101" s="21"/>
      <c r="R101" s="21"/>
      <c r="S101" s="21"/>
      <c r="T101" s="21"/>
      <c r="U101" s="21"/>
      <c r="V101" s="21"/>
      <c r="W101" s="21"/>
      <c r="X101" s="21"/>
      <c r="Y101" s="21"/>
      <c r="Z101" s="21"/>
      <c r="AA101" s="21"/>
      <c r="AB101" s="21"/>
    </row>
    <row r="102" spans="1:28" x14ac:dyDescent="0.25">
      <c r="A102" s="272"/>
      <c r="B102" s="272"/>
      <c r="C102" s="272"/>
      <c r="D102" s="272"/>
      <c r="E102" s="272"/>
      <c r="F102" s="272"/>
      <c r="G102" s="272"/>
      <c r="H102" s="272"/>
      <c r="I102" s="272"/>
      <c r="J102" s="21"/>
      <c r="K102" s="21"/>
      <c r="L102" s="21"/>
      <c r="M102" s="21"/>
      <c r="N102" s="21"/>
      <c r="O102" s="21"/>
      <c r="P102" s="21"/>
      <c r="Q102" s="21"/>
      <c r="R102" s="21"/>
      <c r="S102" s="21"/>
      <c r="T102" s="21"/>
      <c r="U102" s="21"/>
      <c r="V102" s="21"/>
      <c r="W102" s="21"/>
      <c r="X102" s="21"/>
      <c r="Y102" s="21"/>
      <c r="Z102" s="21"/>
      <c r="AA102" s="21"/>
      <c r="AB102" s="21"/>
    </row>
    <row r="103" spans="1:28" x14ac:dyDescent="0.2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x14ac:dyDescent="0.3">
      <c r="A104" s="35" t="s">
        <v>37</v>
      </c>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row>
    <row r="105" spans="1:28" ht="14.45" customHeight="1" x14ac:dyDescent="0.25">
      <c r="A105" s="274" t="s">
        <v>38</v>
      </c>
      <c r="B105" s="274"/>
      <c r="C105" s="274"/>
      <c r="D105" s="274"/>
      <c r="E105" s="274"/>
      <c r="F105" s="274"/>
      <c r="G105" s="274"/>
      <c r="H105" s="274"/>
      <c r="I105" s="274"/>
      <c r="J105" s="21"/>
      <c r="K105" s="21"/>
      <c r="L105" s="21"/>
      <c r="M105" s="21"/>
      <c r="N105" s="21"/>
      <c r="O105" s="21"/>
      <c r="P105" s="21"/>
      <c r="Q105" s="21"/>
      <c r="R105" s="21"/>
      <c r="S105" s="21"/>
      <c r="T105" s="21"/>
      <c r="U105" s="21"/>
      <c r="V105" s="21"/>
      <c r="W105" s="21"/>
      <c r="X105" s="21"/>
      <c r="Y105" s="21"/>
      <c r="Z105" s="21"/>
      <c r="AA105" s="21"/>
      <c r="AB105" s="21"/>
    </row>
    <row r="106" spans="1:28" x14ac:dyDescent="0.25">
      <c r="A106" s="274"/>
      <c r="B106" s="274"/>
      <c r="C106" s="274"/>
      <c r="D106" s="274"/>
      <c r="E106" s="274"/>
      <c r="F106" s="274"/>
      <c r="G106" s="274"/>
      <c r="H106" s="274"/>
      <c r="I106" s="274"/>
      <c r="J106" s="21"/>
      <c r="K106" s="21"/>
      <c r="L106" s="21"/>
      <c r="M106" s="21"/>
      <c r="N106" s="21"/>
      <c r="O106" s="21"/>
      <c r="P106" s="21"/>
      <c r="Q106" s="21"/>
      <c r="R106" s="21"/>
      <c r="S106" s="21"/>
      <c r="T106" s="21"/>
      <c r="U106" s="21"/>
      <c r="V106" s="21"/>
      <c r="W106" s="21"/>
      <c r="X106" s="21"/>
      <c r="Y106" s="21"/>
      <c r="Z106" s="21"/>
      <c r="AA106" s="21"/>
      <c r="AB106" s="21"/>
    </row>
    <row r="107" spans="1:28" x14ac:dyDescent="0.2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row>
    <row r="108" spans="1:28" x14ac:dyDescent="0.25">
      <c r="A108" s="277" t="s">
        <v>39</v>
      </c>
      <c r="B108" s="277"/>
      <c r="C108" s="277"/>
      <c r="D108" s="277"/>
      <c r="E108" s="277"/>
      <c r="F108" s="277"/>
      <c r="G108" s="277"/>
      <c r="H108" s="277"/>
      <c r="I108" s="277"/>
      <c r="J108" s="21"/>
      <c r="K108" s="21"/>
      <c r="L108" s="21"/>
      <c r="M108" s="21"/>
      <c r="N108" s="21"/>
      <c r="O108" s="21"/>
      <c r="P108" s="21"/>
      <c r="Q108" s="21"/>
      <c r="R108" s="21"/>
      <c r="S108" s="21"/>
      <c r="T108" s="21"/>
      <c r="U108" s="21"/>
      <c r="V108" s="21"/>
      <c r="W108" s="21"/>
      <c r="X108" s="21"/>
      <c r="Y108" s="21"/>
      <c r="Z108" s="21"/>
      <c r="AA108" s="21"/>
      <c r="AB108" s="21"/>
    </row>
    <row r="109" spans="1:28" ht="11.45" customHeight="1" x14ac:dyDescent="0.2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row>
    <row r="110" spans="1:28" x14ac:dyDescent="0.25">
      <c r="A110" s="277" t="s">
        <v>40</v>
      </c>
      <c r="B110" s="277"/>
      <c r="C110" s="277"/>
      <c r="D110" s="277"/>
      <c r="E110" s="277"/>
      <c r="F110" s="277"/>
      <c r="G110" s="277"/>
      <c r="H110" s="277"/>
      <c r="I110" s="277"/>
      <c r="J110" s="21"/>
      <c r="K110" s="21"/>
      <c r="L110" s="21"/>
      <c r="M110" s="21"/>
      <c r="N110" s="21"/>
      <c r="O110" s="21"/>
      <c r="P110" s="21"/>
      <c r="Q110" s="21"/>
      <c r="R110" s="21"/>
      <c r="S110" s="21"/>
      <c r="T110" s="21"/>
      <c r="U110" s="21"/>
      <c r="V110" s="21"/>
      <c r="W110" s="21"/>
      <c r="X110" s="21"/>
      <c r="Y110" s="21"/>
      <c r="Z110" s="21"/>
      <c r="AA110" s="21"/>
      <c r="AB110" s="21"/>
    </row>
    <row r="111" spans="1:28" ht="11.45" customHeight="1" x14ac:dyDescent="0.2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row>
    <row r="112" spans="1:28" x14ac:dyDescent="0.25">
      <c r="A112" s="278" t="s">
        <v>41</v>
      </c>
      <c r="B112" s="278"/>
      <c r="C112" s="278"/>
      <c r="D112" s="278"/>
      <c r="E112" s="278"/>
      <c r="F112" s="278"/>
      <c r="G112" s="278"/>
      <c r="H112" s="278"/>
      <c r="I112" s="278"/>
      <c r="J112" s="21"/>
      <c r="K112" s="21"/>
      <c r="L112" s="21"/>
      <c r="M112" s="21"/>
      <c r="N112" s="21"/>
      <c r="O112" s="21"/>
      <c r="P112" s="21"/>
      <c r="Q112" s="21"/>
      <c r="R112" s="21"/>
      <c r="S112" s="21"/>
      <c r="T112" s="21"/>
      <c r="U112" s="21"/>
      <c r="V112" s="21"/>
      <c r="W112" s="21"/>
      <c r="X112" s="21"/>
      <c r="Y112" s="21"/>
      <c r="Z112" s="21"/>
      <c r="AA112" s="21"/>
      <c r="AB112" s="21"/>
    </row>
    <row r="113" spans="1:28" x14ac:dyDescent="0.25">
      <c r="A113" s="278"/>
      <c r="B113" s="278"/>
      <c r="C113" s="278"/>
      <c r="D113" s="278"/>
      <c r="E113" s="278"/>
      <c r="F113" s="278"/>
      <c r="G113" s="278"/>
      <c r="H113" s="278"/>
      <c r="I113" s="278"/>
      <c r="J113" s="21"/>
      <c r="K113" s="21"/>
      <c r="L113" s="21"/>
      <c r="M113" s="21"/>
      <c r="N113" s="21"/>
      <c r="O113" s="21"/>
      <c r="P113" s="21"/>
      <c r="Q113" s="21"/>
      <c r="R113" s="21"/>
      <c r="S113" s="21"/>
      <c r="T113" s="21"/>
      <c r="U113" s="21"/>
      <c r="V113" s="21"/>
      <c r="W113" s="21"/>
      <c r="X113" s="21"/>
      <c r="Y113" s="21"/>
      <c r="Z113" s="21"/>
      <c r="AA113" s="21"/>
      <c r="AB113" s="21"/>
    </row>
    <row r="114" spans="1:28" ht="11.45" customHeight="1" x14ac:dyDescent="0.25">
      <c r="A114" s="38"/>
      <c r="B114" s="38"/>
      <c r="C114" s="38"/>
      <c r="D114" s="38"/>
      <c r="E114" s="38"/>
      <c r="F114" s="38"/>
      <c r="G114" s="38"/>
      <c r="H114" s="38"/>
      <c r="I114" s="38"/>
      <c r="J114" s="21"/>
      <c r="K114" s="21"/>
      <c r="L114" s="21"/>
      <c r="M114" s="21"/>
      <c r="N114" s="21"/>
      <c r="O114" s="21"/>
      <c r="P114" s="21"/>
      <c r="Q114" s="21"/>
      <c r="R114" s="21"/>
      <c r="S114" s="21"/>
      <c r="T114" s="21"/>
      <c r="U114" s="21"/>
      <c r="V114" s="21"/>
      <c r="W114" s="21"/>
      <c r="X114" s="21"/>
      <c r="Y114" s="21"/>
      <c r="Z114" s="21"/>
      <c r="AA114" s="21"/>
      <c r="AB114" s="21"/>
    </row>
    <row r="115" spans="1:28" x14ac:dyDescent="0.25">
      <c r="A115" s="272" t="s">
        <v>42</v>
      </c>
      <c r="B115" s="272"/>
      <c r="C115" s="272"/>
      <c r="D115" s="272"/>
      <c r="E115" s="272"/>
      <c r="F115" s="272"/>
      <c r="G115" s="272"/>
      <c r="H115" s="272"/>
      <c r="I115" s="272"/>
      <c r="J115" s="21"/>
      <c r="K115" s="21"/>
      <c r="L115" s="21"/>
      <c r="M115" s="21"/>
      <c r="N115" s="21"/>
      <c r="O115" s="21"/>
      <c r="P115" s="21"/>
      <c r="Q115" s="21"/>
      <c r="R115" s="21"/>
      <c r="S115" s="21"/>
      <c r="T115" s="21"/>
      <c r="U115" s="21"/>
      <c r="V115" s="21"/>
      <c r="W115" s="21"/>
      <c r="X115" s="21"/>
      <c r="Y115" s="21"/>
      <c r="Z115" s="21"/>
      <c r="AA115" s="21"/>
      <c r="AB115" s="21"/>
    </row>
    <row r="116" spans="1:28" x14ac:dyDescent="0.25">
      <c r="A116" s="272"/>
      <c r="B116" s="272"/>
      <c r="C116" s="272"/>
      <c r="D116" s="272"/>
      <c r="E116" s="272"/>
      <c r="F116" s="272"/>
      <c r="G116" s="272"/>
      <c r="H116" s="272"/>
      <c r="I116" s="272"/>
      <c r="J116" s="21"/>
      <c r="K116" s="21"/>
      <c r="L116" s="21"/>
      <c r="M116" s="21"/>
      <c r="N116" s="21"/>
      <c r="O116" s="21"/>
      <c r="P116" s="21"/>
      <c r="Q116" s="21"/>
      <c r="R116" s="21"/>
      <c r="S116" s="21"/>
      <c r="T116" s="21"/>
      <c r="U116" s="21"/>
      <c r="V116" s="21"/>
      <c r="W116" s="21"/>
      <c r="X116" s="21"/>
      <c r="Y116" s="21"/>
      <c r="Z116" s="21"/>
      <c r="AA116" s="21"/>
      <c r="AB116" s="21"/>
    </row>
    <row r="117" spans="1:28" x14ac:dyDescent="0.25">
      <c r="A117" s="272"/>
      <c r="B117" s="272"/>
      <c r="C117" s="272"/>
      <c r="D117" s="272"/>
      <c r="E117" s="272"/>
      <c r="F117" s="272"/>
      <c r="G117" s="272"/>
      <c r="H117" s="272"/>
      <c r="I117" s="272"/>
      <c r="J117" s="21"/>
      <c r="K117" s="21"/>
      <c r="L117" s="21"/>
      <c r="M117" s="21"/>
      <c r="N117" s="21"/>
      <c r="O117" s="21"/>
      <c r="P117" s="21"/>
      <c r="Q117" s="21"/>
      <c r="R117" s="21"/>
      <c r="S117" s="21"/>
      <c r="T117" s="21"/>
      <c r="U117" s="21"/>
      <c r="V117" s="21"/>
      <c r="W117" s="21"/>
      <c r="X117" s="21"/>
      <c r="Y117" s="21"/>
      <c r="Z117" s="21"/>
      <c r="AA117" s="21"/>
      <c r="AB117" s="21"/>
    </row>
    <row r="118" spans="1:28" ht="11.45" customHeight="1" x14ac:dyDescent="0.25">
      <c r="A118" s="278" t="s">
        <v>43</v>
      </c>
      <c r="B118" s="278"/>
      <c r="C118" s="278"/>
      <c r="D118" s="278"/>
      <c r="E118" s="278"/>
      <c r="F118" s="278"/>
      <c r="G118" s="278"/>
      <c r="H118" s="278"/>
      <c r="I118" s="278"/>
      <c r="J118" s="21"/>
      <c r="K118" s="21"/>
      <c r="L118" s="21"/>
      <c r="M118" s="21"/>
      <c r="N118" s="21"/>
      <c r="O118" s="21"/>
      <c r="P118" s="21"/>
      <c r="Q118" s="21"/>
      <c r="R118" s="21"/>
      <c r="S118" s="21"/>
      <c r="T118" s="21"/>
      <c r="U118" s="21"/>
      <c r="V118" s="21"/>
      <c r="W118" s="21"/>
      <c r="X118" s="21"/>
      <c r="Y118" s="21"/>
      <c r="Z118" s="21"/>
      <c r="AA118" s="21"/>
      <c r="AB118" s="21"/>
    </row>
    <row r="119" spans="1:28" x14ac:dyDescent="0.25">
      <c r="A119" s="278"/>
      <c r="B119" s="278"/>
      <c r="C119" s="278"/>
      <c r="D119" s="278"/>
      <c r="E119" s="278"/>
      <c r="F119" s="278"/>
      <c r="G119" s="278"/>
      <c r="H119" s="278"/>
      <c r="I119" s="278"/>
      <c r="J119" s="21"/>
      <c r="K119" s="21"/>
      <c r="L119" s="21"/>
      <c r="M119" s="21"/>
      <c r="N119" s="21"/>
      <c r="O119" s="21"/>
      <c r="P119" s="21"/>
      <c r="Q119" s="21"/>
      <c r="R119" s="21"/>
      <c r="S119" s="21"/>
      <c r="T119" s="21"/>
      <c r="U119" s="21"/>
      <c r="V119" s="21"/>
      <c r="W119" s="21"/>
      <c r="X119" s="21"/>
      <c r="Y119" s="21"/>
      <c r="Z119" s="21"/>
      <c r="AA119" s="21"/>
      <c r="AB119" s="21"/>
    </row>
    <row r="120" spans="1:28" ht="11.45" customHeight="1" x14ac:dyDescent="0.2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row>
    <row r="121" spans="1:28" x14ac:dyDescent="0.25">
      <c r="A121" s="277" t="s">
        <v>44</v>
      </c>
      <c r="B121" s="277"/>
      <c r="C121" s="277"/>
      <c r="D121" s="277"/>
      <c r="E121" s="277"/>
      <c r="F121" s="277"/>
      <c r="G121" s="277"/>
      <c r="H121" s="277"/>
      <c r="I121" s="277"/>
      <c r="J121" s="21"/>
      <c r="K121" s="21"/>
      <c r="L121" s="21"/>
      <c r="M121" s="21"/>
      <c r="N121" s="21"/>
      <c r="O121" s="21"/>
      <c r="P121" s="21"/>
      <c r="Q121" s="21"/>
      <c r="R121" s="21"/>
      <c r="S121" s="21"/>
      <c r="T121" s="21"/>
      <c r="U121" s="21"/>
      <c r="V121" s="21"/>
      <c r="W121" s="21"/>
      <c r="X121" s="21"/>
      <c r="Y121" s="21"/>
      <c r="Z121" s="21"/>
      <c r="AA121" s="21"/>
      <c r="AB121" s="21"/>
    </row>
    <row r="122" spans="1:28" ht="11.45" customHeight="1" x14ac:dyDescent="0.2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row>
    <row r="123" spans="1:28" x14ac:dyDescent="0.25">
      <c r="A123" s="273" t="s">
        <v>45</v>
      </c>
      <c r="B123" s="273"/>
      <c r="C123" s="273"/>
      <c r="D123" s="273"/>
      <c r="E123" s="273"/>
      <c r="F123" s="273"/>
      <c r="G123" s="273"/>
      <c r="H123" s="273"/>
      <c r="I123" s="273"/>
      <c r="J123" s="21"/>
      <c r="K123" s="21"/>
      <c r="L123" s="21"/>
      <c r="M123" s="21"/>
      <c r="N123" s="21"/>
      <c r="O123" s="21"/>
      <c r="P123" s="21"/>
      <c r="Q123" s="21"/>
      <c r="R123" s="21"/>
      <c r="S123" s="21"/>
      <c r="T123" s="21"/>
      <c r="U123" s="21"/>
      <c r="V123" s="21"/>
      <c r="W123" s="21"/>
      <c r="X123" s="21"/>
      <c r="Y123" s="21"/>
      <c r="Z123" s="21"/>
      <c r="AA123" s="21"/>
      <c r="AB123" s="21"/>
    </row>
    <row r="124" spans="1:28" ht="11.45" customHeight="1" x14ac:dyDescent="0.2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row>
    <row r="125" spans="1:28" x14ac:dyDescent="0.25">
      <c r="A125" s="277" t="s">
        <v>46</v>
      </c>
      <c r="B125" s="277"/>
      <c r="C125" s="277"/>
      <c r="D125" s="277"/>
      <c r="E125" s="277"/>
      <c r="F125" s="277"/>
      <c r="G125" s="277"/>
      <c r="H125" s="277"/>
      <c r="I125" s="277"/>
      <c r="J125" s="21"/>
      <c r="K125" s="21"/>
      <c r="L125" s="21"/>
      <c r="M125" s="21"/>
      <c r="N125" s="21"/>
      <c r="O125" s="21"/>
      <c r="P125" s="21"/>
      <c r="Q125" s="21"/>
      <c r="R125" s="21"/>
      <c r="S125" s="21"/>
      <c r="T125" s="21"/>
      <c r="U125" s="21"/>
      <c r="V125" s="21"/>
      <c r="W125" s="21"/>
      <c r="X125" s="21"/>
      <c r="Y125" s="21"/>
      <c r="Z125" s="21"/>
      <c r="AA125" s="21"/>
      <c r="AB125" s="21"/>
    </row>
    <row r="126" spans="1:28" x14ac:dyDescent="0.25">
      <c r="A126" s="278" t="s">
        <v>47</v>
      </c>
      <c r="B126" s="278"/>
      <c r="C126" s="278"/>
      <c r="D126" s="278"/>
      <c r="E126" s="278"/>
      <c r="F126" s="278"/>
      <c r="G126" s="278"/>
      <c r="H126" s="278"/>
      <c r="I126" s="278"/>
      <c r="J126" s="21"/>
      <c r="K126" s="21"/>
      <c r="L126" s="21"/>
      <c r="M126" s="21"/>
      <c r="N126" s="21"/>
      <c r="O126" s="21"/>
      <c r="P126" s="21"/>
      <c r="Q126" s="21"/>
      <c r="R126" s="21"/>
      <c r="S126" s="21"/>
      <c r="T126" s="21"/>
      <c r="U126" s="21"/>
      <c r="V126" s="21"/>
      <c r="W126" s="21"/>
      <c r="X126" s="21"/>
      <c r="Y126" s="21"/>
      <c r="Z126" s="21"/>
      <c r="AA126" s="21"/>
      <c r="AB126" s="21"/>
    </row>
    <row r="127" spans="1:28" x14ac:dyDescent="0.25">
      <c r="A127" s="278"/>
      <c r="B127" s="278"/>
      <c r="C127" s="278"/>
      <c r="D127" s="278"/>
      <c r="E127" s="278"/>
      <c r="F127" s="278"/>
      <c r="G127" s="278"/>
      <c r="H127" s="278"/>
      <c r="I127" s="278"/>
      <c r="J127" s="21"/>
      <c r="K127" s="21"/>
      <c r="L127" s="21"/>
      <c r="M127" s="21"/>
      <c r="N127" s="21"/>
      <c r="O127" s="21"/>
      <c r="P127" s="21"/>
      <c r="Q127" s="21"/>
      <c r="R127" s="21"/>
      <c r="S127" s="21"/>
      <c r="T127" s="21"/>
      <c r="U127" s="21"/>
      <c r="V127" s="21"/>
      <c r="W127" s="21"/>
      <c r="X127" s="21"/>
      <c r="Y127" s="21"/>
      <c r="Z127" s="21"/>
      <c r="AA127" s="21"/>
      <c r="AB127" s="21"/>
    </row>
    <row r="128" spans="1:28" x14ac:dyDescent="0.25">
      <c r="A128" s="278"/>
      <c r="B128" s="278"/>
      <c r="C128" s="278"/>
      <c r="D128" s="278"/>
      <c r="E128" s="278"/>
      <c r="F128" s="278"/>
      <c r="G128" s="278"/>
      <c r="H128" s="278"/>
      <c r="I128" s="278"/>
      <c r="J128" s="21"/>
      <c r="K128" s="21"/>
      <c r="L128" s="21"/>
      <c r="M128" s="21"/>
      <c r="N128" s="21"/>
      <c r="O128" s="21"/>
      <c r="P128" s="21"/>
      <c r="Q128" s="21"/>
      <c r="R128" s="21"/>
      <c r="S128" s="21"/>
      <c r="T128" s="21"/>
      <c r="U128" s="21"/>
      <c r="V128" s="21"/>
      <c r="W128" s="21"/>
      <c r="X128" s="21"/>
      <c r="Y128" s="21"/>
      <c r="Z128" s="21"/>
      <c r="AA128" s="21"/>
      <c r="AB128" s="21"/>
    </row>
    <row r="129" spans="1:28" x14ac:dyDescent="0.25">
      <c r="A129" s="278" t="s">
        <v>48</v>
      </c>
      <c r="B129" s="278"/>
      <c r="C129" s="278"/>
      <c r="D129" s="278"/>
      <c r="E129" s="278"/>
      <c r="F129" s="278"/>
      <c r="G129" s="278"/>
      <c r="H129" s="278"/>
      <c r="I129" s="278"/>
      <c r="J129" s="21"/>
      <c r="K129" s="21"/>
      <c r="L129" s="21"/>
      <c r="M129" s="21"/>
      <c r="N129" s="21"/>
      <c r="O129" s="21"/>
      <c r="P129" s="21"/>
      <c r="Q129" s="21"/>
      <c r="R129" s="21"/>
      <c r="S129" s="21"/>
      <c r="T129" s="21"/>
      <c r="U129" s="21"/>
      <c r="V129" s="21"/>
      <c r="W129" s="21"/>
      <c r="X129" s="21"/>
      <c r="Y129" s="21"/>
      <c r="Z129" s="21"/>
      <c r="AA129" s="21"/>
      <c r="AB129" s="21"/>
    </row>
    <row r="130" spans="1:28" x14ac:dyDescent="0.25">
      <c r="A130" s="278"/>
      <c r="B130" s="278"/>
      <c r="C130" s="278"/>
      <c r="D130" s="278"/>
      <c r="E130" s="278"/>
      <c r="F130" s="278"/>
      <c r="G130" s="278"/>
      <c r="H130" s="278"/>
      <c r="I130" s="278"/>
      <c r="J130" s="21"/>
      <c r="K130" s="21"/>
      <c r="L130" s="21"/>
      <c r="M130" s="21"/>
      <c r="N130" s="21"/>
      <c r="O130" s="21"/>
      <c r="P130" s="21"/>
      <c r="Q130" s="21"/>
      <c r="R130" s="21"/>
      <c r="S130" s="21"/>
      <c r="T130" s="21"/>
      <c r="U130" s="21"/>
      <c r="V130" s="21"/>
      <c r="W130" s="21"/>
      <c r="X130" s="21"/>
      <c r="Y130" s="21"/>
      <c r="Z130" s="21"/>
      <c r="AA130" s="21"/>
      <c r="AB130" s="21"/>
    </row>
    <row r="131" spans="1:28" x14ac:dyDescent="0.25">
      <c r="A131" s="278"/>
      <c r="B131" s="278"/>
      <c r="C131" s="278"/>
      <c r="D131" s="278"/>
      <c r="E131" s="278"/>
      <c r="F131" s="278"/>
      <c r="G131" s="278"/>
      <c r="H131" s="278"/>
      <c r="I131" s="278"/>
      <c r="J131" s="21"/>
      <c r="K131" s="21"/>
      <c r="L131" s="21"/>
      <c r="M131" s="21"/>
      <c r="N131" s="21"/>
      <c r="O131" s="21"/>
      <c r="P131" s="21"/>
      <c r="Q131" s="21"/>
      <c r="R131" s="21"/>
      <c r="S131" s="21"/>
      <c r="T131" s="21"/>
      <c r="U131" s="21"/>
      <c r="V131" s="21"/>
      <c r="W131" s="21"/>
      <c r="X131" s="21"/>
      <c r="Y131" s="21"/>
      <c r="Z131" s="21"/>
      <c r="AA131" s="21"/>
      <c r="AB131" s="21"/>
    </row>
    <row r="132" spans="1:28" x14ac:dyDescent="0.2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row>
    <row r="133" spans="1:28" x14ac:dyDescent="0.25">
      <c r="A133" s="278" t="s">
        <v>49</v>
      </c>
      <c r="B133" s="278"/>
      <c r="C133" s="278"/>
      <c r="D133" s="278"/>
      <c r="E133" s="278"/>
      <c r="F133" s="278"/>
      <c r="G133" s="278"/>
      <c r="H133" s="278"/>
      <c r="I133" s="278"/>
      <c r="J133" s="21"/>
      <c r="K133" s="21"/>
      <c r="L133" s="21"/>
      <c r="M133" s="21"/>
      <c r="N133" s="21"/>
      <c r="O133" s="21"/>
      <c r="P133" s="21"/>
      <c r="Q133" s="21"/>
      <c r="R133" s="21"/>
      <c r="S133" s="21"/>
      <c r="T133" s="21"/>
      <c r="U133" s="21"/>
      <c r="V133" s="21"/>
      <c r="W133" s="21"/>
      <c r="X133" s="21"/>
      <c r="Y133" s="21"/>
      <c r="Z133" s="21"/>
      <c r="AA133" s="21"/>
      <c r="AB133" s="21"/>
    </row>
    <row r="134" spans="1:28" x14ac:dyDescent="0.25">
      <c r="A134" s="278"/>
      <c r="B134" s="278"/>
      <c r="C134" s="278"/>
      <c r="D134" s="278"/>
      <c r="E134" s="278"/>
      <c r="F134" s="278"/>
      <c r="G134" s="278"/>
      <c r="H134" s="278"/>
      <c r="I134" s="278"/>
      <c r="J134" s="21"/>
      <c r="K134" s="21"/>
      <c r="L134" s="21"/>
      <c r="M134" s="21"/>
      <c r="N134" s="21"/>
      <c r="O134" s="21"/>
      <c r="P134" s="21"/>
      <c r="Q134" s="21"/>
      <c r="R134" s="21"/>
      <c r="S134" s="21"/>
      <c r="T134" s="21"/>
      <c r="U134" s="21"/>
      <c r="V134" s="21"/>
      <c r="W134" s="21"/>
      <c r="X134" s="21"/>
      <c r="Y134" s="21"/>
      <c r="Z134" s="21"/>
      <c r="AA134" s="21"/>
      <c r="AB134" s="21"/>
    </row>
    <row r="135" spans="1:28" x14ac:dyDescent="0.2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row>
    <row r="136" spans="1:28" x14ac:dyDescent="0.25">
      <c r="A136" s="278" t="s">
        <v>50</v>
      </c>
      <c r="B136" s="278"/>
      <c r="C136" s="278"/>
      <c r="D136" s="278"/>
      <c r="E136" s="278"/>
      <c r="F136" s="278"/>
      <c r="G136" s="278"/>
      <c r="H136" s="278"/>
      <c r="I136" s="278"/>
      <c r="J136" s="21"/>
      <c r="K136" s="21"/>
      <c r="L136" s="21"/>
      <c r="M136" s="21"/>
      <c r="N136" s="21"/>
      <c r="O136" s="21"/>
      <c r="P136" s="21"/>
      <c r="Q136" s="21"/>
      <c r="R136" s="21"/>
      <c r="S136" s="21"/>
      <c r="T136" s="21"/>
      <c r="U136" s="21"/>
      <c r="V136" s="21"/>
      <c r="W136" s="21"/>
      <c r="X136" s="21"/>
      <c r="Y136" s="21"/>
      <c r="Z136" s="21"/>
      <c r="AA136" s="21"/>
      <c r="AB136" s="21"/>
    </row>
    <row r="137" spans="1:28" x14ac:dyDescent="0.25">
      <c r="A137" s="278"/>
      <c r="B137" s="278"/>
      <c r="C137" s="278"/>
      <c r="D137" s="278"/>
      <c r="E137" s="278"/>
      <c r="F137" s="278"/>
      <c r="G137" s="278"/>
      <c r="H137" s="278"/>
      <c r="I137" s="278"/>
      <c r="J137" s="21"/>
      <c r="K137" s="21"/>
      <c r="L137" s="21"/>
      <c r="M137" s="21"/>
      <c r="N137" s="21"/>
      <c r="O137" s="21"/>
      <c r="P137" s="21"/>
      <c r="Q137" s="21"/>
      <c r="R137" s="21"/>
      <c r="S137" s="21"/>
      <c r="T137" s="21"/>
      <c r="U137" s="21"/>
      <c r="V137" s="21"/>
      <c r="W137" s="21"/>
      <c r="X137" s="21"/>
      <c r="Y137" s="21"/>
      <c r="Z137" s="21"/>
      <c r="AA137" s="21"/>
      <c r="AB137" s="21"/>
    </row>
    <row r="138" spans="1:28" x14ac:dyDescent="0.2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row>
    <row r="139" spans="1:28" x14ac:dyDescent="0.25">
      <c r="A139" s="278" t="s">
        <v>51</v>
      </c>
      <c r="B139" s="278"/>
      <c r="C139" s="278"/>
      <c r="D139" s="278"/>
      <c r="E139" s="278"/>
      <c r="F139" s="278"/>
      <c r="G139" s="278"/>
      <c r="H139" s="278"/>
      <c r="I139" s="278"/>
      <c r="J139" s="21"/>
      <c r="K139" s="21"/>
      <c r="L139" s="21"/>
      <c r="M139" s="21"/>
      <c r="N139" s="21"/>
      <c r="O139" s="21"/>
      <c r="P139" s="21"/>
      <c r="Q139" s="21"/>
      <c r="R139" s="21"/>
      <c r="S139" s="21"/>
      <c r="T139" s="21"/>
      <c r="U139" s="21"/>
      <c r="V139" s="21"/>
      <c r="W139" s="21"/>
      <c r="X139" s="21"/>
      <c r="Y139" s="21"/>
      <c r="Z139" s="21"/>
      <c r="AA139" s="21"/>
      <c r="AB139" s="21"/>
    </row>
    <row r="140" spans="1:28" x14ac:dyDescent="0.25">
      <c r="A140" s="278"/>
      <c r="B140" s="278"/>
      <c r="C140" s="278"/>
      <c r="D140" s="278"/>
      <c r="E140" s="278"/>
      <c r="F140" s="278"/>
      <c r="G140" s="278"/>
      <c r="H140" s="278"/>
      <c r="I140" s="278"/>
      <c r="J140" s="21"/>
      <c r="K140" s="21"/>
      <c r="L140" s="21"/>
      <c r="M140" s="21"/>
      <c r="N140" s="21"/>
      <c r="O140" s="21"/>
      <c r="P140" s="21"/>
      <c r="Q140" s="21"/>
      <c r="R140" s="21"/>
      <c r="S140" s="21"/>
      <c r="T140" s="21"/>
      <c r="U140" s="21"/>
      <c r="V140" s="21"/>
      <c r="W140" s="21"/>
      <c r="X140" s="21"/>
      <c r="Y140" s="21"/>
      <c r="Z140" s="21"/>
      <c r="AA140" s="21"/>
      <c r="AB140" s="21"/>
    </row>
    <row r="141" spans="1:28" x14ac:dyDescent="0.25">
      <c r="A141" s="278"/>
      <c r="B141" s="278"/>
      <c r="C141" s="278"/>
      <c r="D141" s="278"/>
      <c r="E141" s="278"/>
      <c r="F141" s="278"/>
      <c r="G141" s="278"/>
      <c r="H141" s="278"/>
      <c r="I141" s="278"/>
      <c r="J141" s="21"/>
      <c r="K141" s="21"/>
      <c r="L141" s="21"/>
      <c r="M141" s="21"/>
      <c r="N141" s="21"/>
      <c r="O141" s="21"/>
      <c r="P141" s="21"/>
      <c r="Q141" s="21"/>
      <c r="R141" s="21"/>
      <c r="S141" s="21"/>
      <c r="T141" s="21"/>
      <c r="U141" s="21"/>
      <c r="V141" s="21"/>
      <c r="W141" s="21"/>
      <c r="X141" s="21"/>
      <c r="Y141" s="21"/>
      <c r="Z141" s="21"/>
      <c r="AA141" s="21"/>
      <c r="AB141" s="21"/>
    </row>
    <row r="142" spans="1:28" x14ac:dyDescent="0.2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row>
    <row r="143" spans="1:28" x14ac:dyDescent="0.25">
      <c r="A143" s="278" t="s">
        <v>52</v>
      </c>
      <c r="B143" s="278"/>
      <c r="C143" s="278"/>
      <c r="D143" s="278"/>
      <c r="E143" s="278"/>
      <c r="F143" s="278"/>
      <c r="G143" s="278"/>
      <c r="H143" s="278"/>
      <c r="I143" s="278"/>
      <c r="J143" s="21"/>
      <c r="K143" s="21"/>
      <c r="L143" s="21"/>
      <c r="M143" s="21"/>
      <c r="N143" s="21"/>
      <c r="O143" s="21"/>
      <c r="P143" s="21"/>
      <c r="Q143" s="21"/>
      <c r="R143" s="21"/>
      <c r="S143" s="21"/>
      <c r="T143" s="21"/>
      <c r="U143" s="21"/>
      <c r="V143" s="21"/>
      <c r="W143" s="21"/>
      <c r="X143" s="21"/>
      <c r="Y143" s="21"/>
      <c r="Z143" s="21"/>
      <c r="AA143" s="21"/>
      <c r="AB143" s="21"/>
    </row>
    <row r="144" spans="1:28" x14ac:dyDescent="0.25">
      <c r="A144" s="278"/>
      <c r="B144" s="278"/>
      <c r="C144" s="278"/>
      <c r="D144" s="278"/>
      <c r="E144" s="278"/>
      <c r="F144" s="278"/>
      <c r="G144" s="278"/>
      <c r="H144" s="278"/>
      <c r="I144" s="278"/>
      <c r="J144" s="21"/>
      <c r="K144" s="21"/>
      <c r="L144" s="21"/>
      <c r="M144" s="21"/>
      <c r="N144" s="21"/>
      <c r="O144" s="21"/>
      <c r="P144" s="21"/>
      <c r="Q144" s="21"/>
      <c r="R144" s="21"/>
      <c r="S144" s="21"/>
      <c r="T144" s="21"/>
      <c r="U144" s="21"/>
      <c r="V144" s="21"/>
      <c r="W144" s="21"/>
      <c r="X144" s="21"/>
      <c r="Y144" s="21"/>
      <c r="Z144" s="21"/>
      <c r="AA144" s="21"/>
      <c r="AB144" s="21"/>
    </row>
    <row r="145" spans="1:28" x14ac:dyDescent="0.2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row>
    <row r="146" spans="1:28" x14ac:dyDescent="0.25">
      <c r="A146" s="278" t="s">
        <v>53</v>
      </c>
      <c r="B146" s="278"/>
      <c r="C146" s="278"/>
      <c r="D146" s="278"/>
      <c r="E146" s="278"/>
      <c r="F146" s="278"/>
      <c r="G146" s="278"/>
      <c r="H146" s="278"/>
      <c r="I146" s="278"/>
      <c r="J146" s="21"/>
      <c r="K146" s="21"/>
      <c r="L146" s="21"/>
      <c r="M146" s="21"/>
      <c r="N146" s="21"/>
      <c r="O146" s="21"/>
      <c r="P146" s="21"/>
      <c r="Q146" s="21"/>
      <c r="R146" s="21"/>
      <c r="S146" s="21"/>
      <c r="T146" s="21"/>
      <c r="U146" s="21"/>
      <c r="V146" s="21"/>
      <c r="W146" s="21"/>
      <c r="X146" s="21"/>
      <c r="Y146" s="21"/>
      <c r="Z146" s="21"/>
      <c r="AA146" s="21"/>
      <c r="AB146" s="21"/>
    </row>
    <row r="147" spans="1:28" x14ac:dyDescent="0.25">
      <c r="A147" s="278"/>
      <c r="B147" s="278"/>
      <c r="C147" s="278"/>
      <c r="D147" s="278"/>
      <c r="E147" s="278"/>
      <c r="F147" s="278"/>
      <c r="G147" s="278"/>
      <c r="H147" s="278"/>
      <c r="I147" s="278"/>
      <c r="J147" s="21"/>
      <c r="K147" s="21"/>
      <c r="L147" s="21"/>
      <c r="M147" s="21"/>
      <c r="N147" s="21"/>
      <c r="O147" s="21"/>
      <c r="P147" s="21"/>
      <c r="Q147" s="21"/>
      <c r="R147" s="21"/>
      <c r="S147" s="21"/>
      <c r="T147" s="21"/>
      <c r="U147" s="21"/>
      <c r="V147" s="21"/>
      <c r="W147" s="21"/>
      <c r="X147" s="21"/>
      <c r="Y147" s="21"/>
      <c r="Z147" s="21"/>
      <c r="AA147" s="21"/>
      <c r="AB147" s="21"/>
    </row>
    <row r="148" spans="1:28" x14ac:dyDescent="0.25">
      <c r="A148" s="278" t="s">
        <v>54</v>
      </c>
      <c r="B148" s="278"/>
      <c r="C148" s="278"/>
      <c r="D148" s="278"/>
      <c r="E148" s="278"/>
      <c r="F148" s="278"/>
      <c r="G148" s="278"/>
      <c r="H148" s="278"/>
      <c r="I148" s="278"/>
      <c r="J148" s="21"/>
      <c r="K148" s="21"/>
      <c r="L148" s="21"/>
      <c r="M148" s="21"/>
      <c r="N148" s="21"/>
      <c r="O148" s="21"/>
      <c r="P148" s="21"/>
      <c r="Q148" s="21"/>
      <c r="R148" s="21"/>
      <c r="S148" s="21"/>
      <c r="T148" s="21"/>
      <c r="U148" s="21"/>
      <c r="V148" s="21"/>
      <c r="W148" s="21"/>
      <c r="X148" s="21"/>
      <c r="Y148" s="21"/>
      <c r="Z148" s="21"/>
      <c r="AA148" s="21"/>
      <c r="AB148" s="21"/>
    </row>
    <row r="149" spans="1:28" x14ac:dyDescent="0.25">
      <c r="A149" s="278"/>
      <c r="B149" s="278"/>
      <c r="C149" s="278"/>
      <c r="D149" s="278"/>
      <c r="E149" s="278"/>
      <c r="F149" s="278"/>
      <c r="G149" s="278"/>
      <c r="H149" s="278"/>
      <c r="I149" s="278"/>
      <c r="J149" s="21"/>
      <c r="K149" s="21"/>
      <c r="L149" s="21"/>
      <c r="M149" s="21"/>
      <c r="N149" s="21"/>
      <c r="O149" s="21"/>
      <c r="P149" s="21"/>
      <c r="Q149" s="21"/>
      <c r="R149" s="21"/>
      <c r="S149" s="21"/>
      <c r="T149" s="21"/>
      <c r="U149" s="21"/>
      <c r="V149" s="21"/>
      <c r="W149" s="21"/>
      <c r="X149" s="21"/>
      <c r="Y149" s="21"/>
      <c r="Z149" s="21"/>
      <c r="AA149" s="21"/>
      <c r="AB149" s="21"/>
    </row>
    <row r="150" spans="1:28" x14ac:dyDescent="0.25">
      <c r="A150" s="278" t="s">
        <v>55</v>
      </c>
      <c r="B150" s="278"/>
      <c r="C150" s="278"/>
      <c r="D150" s="278"/>
      <c r="E150" s="278"/>
      <c r="F150" s="278"/>
      <c r="G150" s="278"/>
      <c r="H150" s="278"/>
      <c r="I150" s="278"/>
      <c r="J150" s="21"/>
      <c r="K150" s="21"/>
      <c r="L150" s="21"/>
      <c r="M150" s="21"/>
      <c r="N150" s="21"/>
      <c r="O150" s="21"/>
      <c r="P150" s="21"/>
      <c r="Q150" s="21"/>
      <c r="R150" s="21"/>
      <c r="S150" s="21"/>
      <c r="T150" s="21"/>
      <c r="U150" s="21"/>
      <c r="V150" s="21"/>
      <c r="W150" s="21"/>
      <c r="X150" s="21"/>
      <c r="Y150" s="21"/>
      <c r="Z150" s="21"/>
      <c r="AA150" s="21"/>
      <c r="AB150" s="21"/>
    </row>
    <row r="151" spans="1:28" x14ac:dyDescent="0.25">
      <c r="A151" s="278"/>
      <c r="B151" s="278"/>
      <c r="C151" s="278"/>
      <c r="D151" s="278"/>
      <c r="E151" s="278"/>
      <c r="F151" s="278"/>
      <c r="G151" s="278"/>
      <c r="H151" s="278"/>
      <c r="I151" s="278"/>
      <c r="J151" s="21"/>
      <c r="K151" s="21"/>
      <c r="L151" s="21"/>
      <c r="M151" s="21"/>
      <c r="N151" s="21"/>
      <c r="O151" s="21"/>
      <c r="P151" s="21"/>
      <c r="Q151" s="21"/>
      <c r="R151" s="21"/>
      <c r="S151" s="21"/>
      <c r="T151" s="21"/>
      <c r="U151" s="21"/>
      <c r="V151" s="21"/>
      <c r="W151" s="21"/>
      <c r="X151" s="21"/>
      <c r="Y151" s="21"/>
      <c r="Z151" s="21"/>
      <c r="AA151" s="21"/>
      <c r="AB151" s="21"/>
    </row>
    <row r="152" spans="1:28" x14ac:dyDescent="0.25">
      <c r="A152" s="278" t="s">
        <v>56</v>
      </c>
      <c r="B152" s="278"/>
      <c r="C152" s="278"/>
      <c r="D152" s="278"/>
      <c r="E152" s="278"/>
      <c r="F152" s="278"/>
      <c r="G152" s="278"/>
      <c r="H152" s="278"/>
      <c r="I152" s="278"/>
      <c r="J152" s="21"/>
      <c r="K152" s="21"/>
      <c r="L152" s="21"/>
      <c r="M152" s="21"/>
      <c r="N152" s="21"/>
      <c r="O152" s="21"/>
      <c r="P152" s="21"/>
      <c r="Q152" s="21"/>
      <c r="R152" s="21"/>
      <c r="S152" s="21"/>
      <c r="T152" s="21"/>
      <c r="U152" s="21"/>
      <c r="V152" s="21"/>
      <c r="W152" s="21"/>
      <c r="X152" s="21"/>
      <c r="Y152" s="21"/>
      <c r="Z152" s="21"/>
      <c r="AA152" s="21"/>
      <c r="AB152" s="21"/>
    </row>
    <row r="153" spans="1:28" x14ac:dyDescent="0.25">
      <c r="A153" s="278"/>
      <c r="B153" s="278"/>
      <c r="C153" s="278"/>
      <c r="D153" s="278"/>
      <c r="E153" s="278"/>
      <c r="F153" s="278"/>
      <c r="G153" s="278"/>
      <c r="H153" s="278"/>
      <c r="I153" s="278"/>
      <c r="J153" s="21"/>
      <c r="K153" s="21"/>
      <c r="L153" s="21"/>
      <c r="M153" s="21"/>
      <c r="N153" s="21"/>
      <c r="O153" s="21"/>
      <c r="P153" s="21"/>
      <c r="Q153" s="21"/>
      <c r="R153" s="21"/>
      <c r="S153" s="21"/>
      <c r="T153" s="21"/>
      <c r="U153" s="21"/>
      <c r="V153" s="21"/>
      <c r="W153" s="21"/>
      <c r="X153" s="21"/>
      <c r="Y153" s="21"/>
      <c r="Z153" s="21"/>
      <c r="AA153" s="21"/>
      <c r="AB153" s="21"/>
    </row>
    <row r="154" spans="1:28" x14ac:dyDescent="0.25">
      <c r="A154" s="278" t="s">
        <v>57</v>
      </c>
      <c r="B154" s="278"/>
      <c r="C154" s="278"/>
      <c r="D154" s="278"/>
      <c r="E154" s="278"/>
      <c r="F154" s="278"/>
      <c r="G154" s="278"/>
      <c r="H154" s="278"/>
      <c r="I154" s="278"/>
      <c r="J154" s="21"/>
      <c r="K154" s="21"/>
      <c r="L154" s="21"/>
      <c r="M154" s="21"/>
      <c r="N154" s="21"/>
      <c r="O154" s="21"/>
      <c r="P154" s="21"/>
      <c r="Q154" s="21"/>
      <c r="R154" s="21"/>
      <c r="S154" s="21"/>
      <c r="T154" s="21"/>
      <c r="U154" s="21"/>
      <c r="V154" s="21"/>
      <c r="W154" s="21"/>
      <c r="X154" s="21"/>
      <c r="Y154" s="21"/>
      <c r="Z154" s="21"/>
      <c r="AA154" s="21"/>
      <c r="AB154" s="21"/>
    </row>
    <row r="155" spans="1:28" x14ac:dyDescent="0.25">
      <c r="A155" s="278"/>
      <c r="B155" s="278"/>
      <c r="C155" s="278"/>
      <c r="D155" s="278"/>
      <c r="E155" s="278"/>
      <c r="F155" s="278"/>
      <c r="G155" s="278"/>
      <c r="H155" s="278"/>
      <c r="I155" s="278"/>
      <c r="J155" s="21"/>
      <c r="K155" s="21"/>
      <c r="L155" s="21"/>
      <c r="M155" s="21"/>
      <c r="N155" s="21"/>
      <c r="O155" s="21"/>
      <c r="P155" s="21"/>
      <c r="Q155" s="21"/>
      <c r="R155" s="21"/>
      <c r="S155" s="21"/>
      <c r="T155" s="21"/>
      <c r="U155" s="21"/>
      <c r="V155" s="21"/>
      <c r="W155" s="21"/>
      <c r="X155" s="21"/>
      <c r="Y155" s="21"/>
      <c r="Z155" s="21"/>
      <c r="AA155" s="21"/>
      <c r="AB155" s="21"/>
    </row>
    <row r="156" spans="1:28" x14ac:dyDescent="0.2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row>
    <row r="157" spans="1:28" x14ac:dyDescent="0.25">
      <c r="A157" s="36" t="s">
        <v>58</v>
      </c>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row>
    <row r="158" spans="1:28" x14ac:dyDescent="0.25">
      <c r="A158" s="279" t="s">
        <v>59</v>
      </c>
      <c r="B158" s="279"/>
      <c r="C158" s="279"/>
      <c r="D158" s="279"/>
      <c r="E158" s="279"/>
      <c r="F158" s="279"/>
      <c r="G158" s="279"/>
      <c r="H158" s="279"/>
      <c r="I158" s="279"/>
      <c r="J158" s="21"/>
      <c r="K158" s="21"/>
      <c r="L158" s="21"/>
      <c r="M158" s="21"/>
      <c r="N158" s="21"/>
      <c r="O158" s="21"/>
      <c r="P158" s="21"/>
      <c r="Q158" s="21"/>
      <c r="R158" s="21"/>
      <c r="S158" s="21"/>
      <c r="T158" s="21"/>
      <c r="U158" s="21"/>
      <c r="V158" s="21"/>
      <c r="W158" s="21"/>
      <c r="X158" s="21"/>
      <c r="Y158" s="21"/>
      <c r="Z158" s="21"/>
      <c r="AA158" s="21"/>
      <c r="AB158" s="21"/>
    </row>
    <row r="159" spans="1:28" x14ac:dyDescent="0.25">
      <c r="A159" s="279"/>
      <c r="B159" s="279"/>
      <c r="C159" s="279"/>
      <c r="D159" s="279"/>
      <c r="E159" s="279"/>
      <c r="F159" s="279"/>
      <c r="G159" s="279"/>
      <c r="H159" s="279"/>
      <c r="I159" s="279"/>
      <c r="J159" s="21"/>
      <c r="K159" s="21"/>
      <c r="L159" s="21"/>
      <c r="M159" s="21"/>
      <c r="N159" s="21"/>
      <c r="O159" s="21"/>
      <c r="P159" s="21"/>
      <c r="Q159" s="21"/>
      <c r="R159" s="21"/>
      <c r="S159" s="21"/>
      <c r="T159" s="21"/>
      <c r="U159" s="21"/>
      <c r="V159" s="21"/>
      <c r="W159" s="21"/>
      <c r="X159" s="21"/>
      <c r="Y159" s="21"/>
      <c r="Z159" s="21"/>
      <c r="AA159" s="21"/>
      <c r="AB159" s="21"/>
    </row>
    <row r="160" spans="1:28" x14ac:dyDescent="0.25">
      <c r="A160" s="279"/>
      <c r="B160" s="279"/>
      <c r="C160" s="279"/>
      <c r="D160" s="279"/>
      <c r="E160" s="279"/>
      <c r="F160" s="279"/>
      <c r="G160" s="279"/>
      <c r="H160" s="279"/>
      <c r="I160" s="279"/>
      <c r="J160" s="21"/>
      <c r="K160" s="21"/>
      <c r="L160" s="21"/>
      <c r="M160" s="21"/>
      <c r="N160" s="21"/>
      <c r="O160" s="21"/>
      <c r="P160" s="21"/>
      <c r="Q160" s="21"/>
      <c r="R160" s="21"/>
      <c r="S160" s="21"/>
      <c r="T160" s="21"/>
      <c r="U160" s="21"/>
      <c r="V160" s="21"/>
      <c r="W160" s="21"/>
      <c r="X160" s="21"/>
      <c r="Y160" s="21"/>
      <c r="Z160" s="21"/>
      <c r="AA160" s="21"/>
      <c r="AB160" s="21"/>
    </row>
    <row r="161" spans="1:28" x14ac:dyDescent="0.2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row>
    <row r="162" spans="1:28" x14ac:dyDescent="0.25">
      <c r="A162" s="277" t="s">
        <v>60</v>
      </c>
      <c r="B162" s="277"/>
      <c r="C162" s="277"/>
      <c r="D162" s="277"/>
      <c r="E162" s="277"/>
      <c r="F162" s="277"/>
      <c r="G162" s="277"/>
      <c r="H162" s="277"/>
      <c r="I162" s="277"/>
      <c r="J162" s="21"/>
      <c r="K162" s="21"/>
      <c r="L162" s="21"/>
      <c r="M162" s="21"/>
      <c r="N162" s="21"/>
      <c r="O162" s="21"/>
      <c r="P162" s="21"/>
      <c r="Q162" s="21"/>
      <c r="R162" s="21"/>
      <c r="S162" s="21"/>
      <c r="T162" s="21"/>
      <c r="U162" s="21"/>
      <c r="V162" s="21"/>
      <c r="W162" s="21"/>
      <c r="X162" s="21"/>
      <c r="Y162" s="21"/>
      <c r="Z162" s="21"/>
      <c r="AA162" s="21"/>
      <c r="AB162" s="21"/>
    </row>
    <row r="163" spans="1:28" x14ac:dyDescent="0.2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row>
    <row r="164" spans="1:28" x14ac:dyDescent="0.25">
      <c r="A164" s="278" t="s">
        <v>61</v>
      </c>
      <c r="B164" s="278"/>
      <c r="C164" s="278"/>
      <c r="D164" s="278"/>
      <c r="E164" s="278"/>
      <c r="F164" s="278"/>
      <c r="G164" s="278"/>
      <c r="H164" s="278"/>
      <c r="I164" s="278"/>
      <c r="J164" s="21"/>
      <c r="K164" s="21"/>
      <c r="L164" s="21"/>
      <c r="M164" s="21"/>
      <c r="N164" s="21"/>
      <c r="O164" s="21"/>
      <c r="P164" s="21"/>
      <c r="Q164" s="21"/>
      <c r="R164" s="21"/>
      <c r="S164" s="21"/>
      <c r="T164" s="21"/>
      <c r="U164" s="21"/>
      <c r="V164" s="21"/>
      <c r="W164" s="21"/>
      <c r="X164" s="21"/>
      <c r="Y164" s="21"/>
      <c r="Z164" s="21"/>
      <c r="AA164" s="21"/>
      <c r="AB164" s="21"/>
    </row>
    <row r="165" spans="1:28" x14ac:dyDescent="0.25">
      <c r="A165" s="278"/>
      <c r="B165" s="278"/>
      <c r="C165" s="278"/>
      <c r="D165" s="278"/>
      <c r="E165" s="278"/>
      <c r="F165" s="278"/>
      <c r="G165" s="278"/>
      <c r="H165" s="278"/>
      <c r="I165" s="278"/>
      <c r="J165" s="21"/>
      <c r="K165" s="21"/>
      <c r="L165" s="21"/>
      <c r="M165" s="21"/>
      <c r="N165" s="21"/>
      <c r="O165" s="21"/>
      <c r="P165" s="21"/>
      <c r="Q165" s="21"/>
      <c r="R165" s="21"/>
      <c r="S165" s="21"/>
      <c r="T165" s="21"/>
      <c r="U165" s="21"/>
      <c r="V165" s="21"/>
      <c r="W165" s="21"/>
      <c r="X165" s="21"/>
      <c r="Y165" s="21"/>
      <c r="Z165" s="21"/>
      <c r="AA165" s="21"/>
      <c r="AB165" s="21"/>
    </row>
    <row r="166" spans="1:28" x14ac:dyDescent="0.2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row>
    <row r="167" spans="1:28" x14ac:dyDescent="0.25">
      <c r="A167" s="278" t="s">
        <v>62</v>
      </c>
      <c r="B167" s="278"/>
      <c r="C167" s="278"/>
      <c r="D167" s="278"/>
      <c r="E167" s="278"/>
      <c r="F167" s="278"/>
      <c r="G167" s="278"/>
      <c r="H167" s="278"/>
      <c r="I167" s="278"/>
      <c r="J167" s="21"/>
      <c r="K167" s="21"/>
      <c r="L167" s="21"/>
      <c r="M167" s="21"/>
      <c r="N167" s="21"/>
      <c r="O167" s="21"/>
      <c r="P167" s="21"/>
      <c r="Q167" s="21"/>
      <c r="R167" s="21"/>
      <c r="S167" s="21"/>
      <c r="T167" s="21"/>
      <c r="U167" s="21"/>
      <c r="V167" s="21"/>
      <c r="W167" s="21"/>
      <c r="X167" s="21"/>
      <c r="Y167" s="21"/>
      <c r="Z167" s="21"/>
      <c r="AA167" s="21"/>
      <c r="AB167" s="21"/>
    </row>
    <row r="168" spans="1:28" x14ac:dyDescent="0.25">
      <c r="A168" s="278"/>
      <c r="B168" s="278"/>
      <c r="C168" s="278"/>
      <c r="D168" s="278"/>
      <c r="E168" s="278"/>
      <c r="F168" s="278"/>
      <c r="G168" s="278"/>
      <c r="H168" s="278"/>
      <c r="I168" s="278"/>
      <c r="J168" s="21"/>
      <c r="K168" s="21"/>
      <c r="L168" s="21"/>
      <c r="M168" s="21"/>
      <c r="N168" s="21"/>
      <c r="O168" s="21"/>
      <c r="P168" s="21"/>
      <c r="Q168" s="21"/>
      <c r="R168" s="21"/>
      <c r="S168" s="21"/>
      <c r="T168" s="21"/>
      <c r="U168" s="21"/>
      <c r="V168" s="21"/>
      <c r="W168" s="21"/>
      <c r="X168" s="21"/>
      <c r="Y168" s="21"/>
      <c r="Z168" s="21"/>
      <c r="AA168" s="21"/>
      <c r="AB168" s="21"/>
    </row>
    <row r="169" spans="1:28" x14ac:dyDescent="0.2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row>
    <row r="170" spans="1:28" x14ac:dyDescent="0.25">
      <c r="A170" s="277" t="s">
        <v>63</v>
      </c>
      <c r="B170" s="277"/>
      <c r="C170" s="277"/>
      <c r="D170" s="277"/>
      <c r="E170" s="277"/>
      <c r="F170" s="277"/>
      <c r="G170" s="277"/>
      <c r="H170" s="277"/>
      <c r="I170" s="277"/>
      <c r="J170" s="21"/>
      <c r="K170" s="21"/>
      <c r="L170" s="21"/>
      <c r="M170" s="21"/>
      <c r="N170" s="21"/>
      <c r="O170" s="21"/>
      <c r="P170" s="21"/>
      <c r="Q170" s="21"/>
      <c r="R170" s="21"/>
      <c r="S170" s="21"/>
      <c r="T170" s="21"/>
      <c r="U170" s="21"/>
      <c r="V170" s="21"/>
      <c r="W170" s="21"/>
      <c r="X170" s="21"/>
      <c r="Y170" s="21"/>
      <c r="Z170" s="21"/>
      <c r="AA170" s="21"/>
      <c r="AB170" s="21"/>
    </row>
    <row r="171" spans="1:28" x14ac:dyDescent="0.2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row>
    <row r="172" spans="1:28" x14ac:dyDescent="0.25">
      <c r="A172" s="277" t="s">
        <v>64</v>
      </c>
      <c r="B172" s="277"/>
      <c r="C172" s="277"/>
      <c r="D172" s="277"/>
      <c r="E172" s="277"/>
      <c r="F172" s="277"/>
      <c r="G172" s="277"/>
      <c r="H172" s="277"/>
      <c r="I172" s="277"/>
      <c r="J172" s="21"/>
      <c r="K172" s="21"/>
      <c r="L172" s="21"/>
      <c r="M172" s="21"/>
      <c r="N172" s="21"/>
      <c r="O172" s="21"/>
      <c r="P172" s="21"/>
      <c r="Q172" s="21"/>
      <c r="R172" s="21"/>
      <c r="S172" s="21"/>
      <c r="T172" s="21"/>
      <c r="U172" s="21"/>
      <c r="V172" s="21"/>
      <c r="W172" s="21"/>
      <c r="X172" s="21"/>
      <c r="Y172" s="21"/>
      <c r="Z172" s="21"/>
      <c r="AA172" s="21"/>
      <c r="AB172" s="21"/>
    </row>
    <row r="173" spans="1:28" x14ac:dyDescent="0.2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row>
    <row r="174" spans="1:28" x14ac:dyDescent="0.25">
      <c r="A174" s="278" t="s">
        <v>65</v>
      </c>
      <c r="B174" s="278"/>
      <c r="C174" s="278"/>
      <c r="D174" s="278"/>
      <c r="E174" s="278"/>
      <c r="F174" s="278"/>
      <c r="G174" s="278"/>
      <c r="H174" s="278"/>
      <c r="I174" s="278"/>
      <c r="J174" s="21"/>
      <c r="K174" s="21"/>
      <c r="L174" s="21"/>
      <c r="M174" s="21"/>
      <c r="N174" s="21"/>
      <c r="O174" s="21"/>
      <c r="P174" s="21"/>
      <c r="Q174" s="21"/>
      <c r="R174" s="21"/>
      <c r="S174" s="21"/>
      <c r="T174" s="21"/>
      <c r="U174" s="21"/>
      <c r="V174" s="21"/>
      <c r="W174" s="21"/>
      <c r="X174" s="21"/>
      <c r="Y174" s="21"/>
      <c r="Z174" s="21"/>
      <c r="AA174" s="21"/>
      <c r="AB174" s="21"/>
    </row>
    <row r="175" spans="1:28" x14ac:dyDescent="0.25">
      <c r="A175" s="278"/>
      <c r="B175" s="278"/>
      <c r="C175" s="278"/>
      <c r="D175" s="278"/>
      <c r="E175" s="278"/>
      <c r="F175" s="278"/>
      <c r="G175" s="278"/>
      <c r="H175" s="278"/>
      <c r="I175" s="278"/>
      <c r="J175" s="21"/>
      <c r="K175" s="21"/>
      <c r="L175" s="21"/>
      <c r="M175" s="21"/>
      <c r="N175" s="21"/>
      <c r="O175" s="21"/>
      <c r="P175" s="21"/>
      <c r="Q175" s="21"/>
      <c r="R175" s="21"/>
      <c r="S175" s="21"/>
      <c r="T175" s="21"/>
      <c r="U175" s="21"/>
      <c r="V175" s="21"/>
      <c r="W175" s="21"/>
      <c r="X175" s="21"/>
      <c r="Y175" s="21"/>
      <c r="Z175" s="21"/>
      <c r="AA175" s="21"/>
      <c r="AB175" s="21"/>
    </row>
    <row r="176" spans="1:28" x14ac:dyDescent="0.2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row>
    <row r="177" spans="1:28" x14ac:dyDescent="0.25">
      <c r="A177" s="277" t="s">
        <v>66</v>
      </c>
      <c r="B177" s="277"/>
      <c r="C177" s="277"/>
      <c r="D177" s="277"/>
      <c r="E177" s="277"/>
      <c r="F177" s="277"/>
      <c r="G177" s="277"/>
      <c r="H177" s="277"/>
      <c r="I177" s="277"/>
      <c r="J177" s="21"/>
      <c r="K177" s="21"/>
      <c r="L177" s="21"/>
      <c r="M177" s="21"/>
      <c r="N177" s="21"/>
      <c r="O177" s="21"/>
      <c r="P177" s="21"/>
      <c r="Q177" s="21"/>
      <c r="R177" s="21"/>
      <c r="S177" s="21"/>
      <c r="T177" s="21"/>
      <c r="U177" s="21"/>
      <c r="V177" s="21"/>
      <c r="W177" s="21"/>
      <c r="X177" s="21"/>
      <c r="Y177" s="21"/>
      <c r="Z177" s="21"/>
      <c r="AA177" s="21"/>
      <c r="AB177" s="21"/>
    </row>
    <row r="178" spans="1:28" x14ac:dyDescent="0.2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row>
    <row r="179" spans="1:28" x14ac:dyDescent="0.25">
      <c r="A179" s="277" t="s">
        <v>67</v>
      </c>
      <c r="B179" s="277"/>
      <c r="C179" s="277"/>
      <c r="D179" s="277"/>
      <c r="E179" s="277"/>
      <c r="F179" s="277"/>
      <c r="G179" s="277"/>
      <c r="H179" s="277"/>
      <c r="I179" s="277"/>
      <c r="J179" s="21"/>
      <c r="K179" s="21"/>
      <c r="L179" s="21"/>
      <c r="M179" s="21"/>
      <c r="N179" s="21"/>
      <c r="O179" s="21"/>
      <c r="P179" s="21"/>
      <c r="Q179" s="21"/>
      <c r="R179" s="21"/>
      <c r="S179" s="21"/>
      <c r="T179" s="21"/>
      <c r="U179" s="21"/>
      <c r="V179" s="21"/>
      <c r="W179" s="21"/>
      <c r="X179" s="21"/>
      <c r="Y179" s="21"/>
      <c r="Z179" s="21"/>
      <c r="AA179" s="21"/>
      <c r="AB179" s="21"/>
    </row>
    <row r="180" spans="1:28" x14ac:dyDescent="0.25">
      <c r="A180" s="278" t="s">
        <v>68</v>
      </c>
      <c r="B180" s="278"/>
      <c r="C180" s="278"/>
      <c r="D180" s="278"/>
      <c r="E180" s="278"/>
      <c r="F180" s="278"/>
      <c r="G180" s="278"/>
      <c r="H180" s="278"/>
      <c r="I180" s="278"/>
      <c r="J180" s="21"/>
      <c r="K180" s="21"/>
      <c r="L180" s="21"/>
      <c r="M180" s="21"/>
      <c r="N180" s="21"/>
      <c r="O180" s="21"/>
      <c r="P180" s="21"/>
      <c r="Q180" s="21"/>
      <c r="R180" s="21"/>
      <c r="S180" s="21"/>
      <c r="T180" s="21"/>
      <c r="U180" s="21"/>
      <c r="V180" s="21"/>
      <c r="W180" s="21"/>
      <c r="X180" s="21"/>
      <c r="Y180" s="21"/>
      <c r="Z180" s="21"/>
      <c r="AA180" s="21"/>
      <c r="AB180" s="21"/>
    </row>
    <row r="181" spans="1:28" x14ac:dyDescent="0.25">
      <c r="A181" s="278"/>
      <c r="B181" s="278"/>
      <c r="C181" s="278"/>
      <c r="D181" s="278"/>
      <c r="E181" s="278"/>
      <c r="F181" s="278"/>
      <c r="G181" s="278"/>
      <c r="H181" s="278"/>
      <c r="I181" s="278"/>
      <c r="J181" s="21"/>
      <c r="K181" s="21"/>
      <c r="L181" s="21"/>
      <c r="M181" s="21"/>
      <c r="N181" s="21"/>
      <c r="O181" s="21"/>
      <c r="P181" s="21"/>
      <c r="Q181" s="21"/>
      <c r="R181" s="21"/>
      <c r="S181" s="21"/>
      <c r="T181" s="21"/>
      <c r="U181" s="21"/>
      <c r="V181" s="21"/>
      <c r="W181" s="21"/>
      <c r="X181" s="21"/>
      <c r="Y181" s="21"/>
      <c r="Z181" s="21"/>
      <c r="AA181" s="21"/>
      <c r="AB181" s="21"/>
    </row>
    <row r="182" spans="1:28" x14ac:dyDescent="0.2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row>
    <row r="183" spans="1:28" x14ac:dyDescent="0.2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row>
    <row r="184" spans="1:28" x14ac:dyDescent="0.2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row>
    <row r="185" spans="1:28" x14ac:dyDescent="0.2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row>
    <row r="186" spans="1:28" x14ac:dyDescent="0.2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row>
    <row r="187" spans="1:28" x14ac:dyDescent="0.2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row>
    <row r="188" spans="1:28" x14ac:dyDescent="0.2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row>
    <row r="189" spans="1:28" x14ac:dyDescent="0.2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row>
    <row r="190" spans="1:28" x14ac:dyDescent="0.2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row>
    <row r="191" spans="1:28" x14ac:dyDescent="0.2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row>
    <row r="192" spans="1:28" x14ac:dyDescent="0.2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row>
    <row r="193" spans="1:28" x14ac:dyDescent="0.2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row>
    <row r="194" spans="1:28" x14ac:dyDescent="0.2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row>
    <row r="195" spans="1:28" x14ac:dyDescent="0.2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row>
    <row r="196" spans="1:28" x14ac:dyDescent="0.2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row>
    <row r="197" spans="1:28" x14ac:dyDescent="0.2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row>
    <row r="198" spans="1:28" x14ac:dyDescent="0.2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row>
    <row r="199" spans="1:28" x14ac:dyDescent="0.2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row>
    <row r="200" spans="1:28" x14ac:dyDescent="0.2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row>
    <row r="201" spans="1:28" x14ac:dyDescent="0.2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row>
    <row r="202" spans="1:28" x14ac:dyDescent="0.2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row>
    <row r="203" spans="1:28" x14ac:dyDescent="0.2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row>
    <row r="204" spans="1:28" x14ac:dyDescent="0.2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row>
    <row r="205" spans="1:28" x14ac:dyDescent="0.2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row>
    <row r="206" spans="1:28" x14ac:dyDescent="0.2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row>
    <row r="207" spans="1:28" x14ac:dyDescent="0.2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row>
    <row r="208" spans="1:28" x14ac:dyDescent="0.2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row>
    <row r="209" spans="1:28" x14ac:dyDescent="0.2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row>
    <row r="210" spans="1:28" x14ac:dyDescent="0.2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row>
    <row r="211" spans="1:28" x14ac:dyDescent="0.2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row>
    <row r="212" spans="1:28" x14ac:dyDescent="0.2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row>
    <row r="213" spans="1:28" x14ac:dyDescent="0.2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row>
    <row r="214" spans="1:28" x14ac:dyDescent="0.2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row>
    <row r="215" spans="1:28" x14ac:dyDescent="0.2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row>
    <row r="216" spans="1:28" x14ac:dyDescent="0.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row>
    <row r="217" spans="1:28" x14ac:dyDescent="0.2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row>
    <row r="218" spans="1:28" x14ac:dyDescent="0.2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row>
    <row r="219" spans="1:28" x14ac:dyDescent="0.2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row>
    <row r="220" spans="1:28" x14ac:dyDescent="0.2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row>
    <row r="221" spans="1:28" x14ac:dyDescent="0.2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row>
    <row r="222" spans="1:28" x14ac:dyDescent="0.2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row>
    <row r="223" spans="1:28" x14ac:dyDescent="0.2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row>
    <row r="224" spans="1:28" x14ac:dyDescent="0.2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row>
    <row r="225" spans="1:28" x14ac:dyDescent="0.2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row>
    <row r="226" spans="1:28" x14ac:dyDescent="0.2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row>
    <row r="227" spans="1:28" x14ac:dyDescent="0.2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row>
    <row r="228" spans="1:28" x14ac:dyDescent="0.2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row>
    <row r="229" spans="1:28" x14ac:dyDescent="0.2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row>
    <row r="230" spans="1:28" x14ac:dyDescent="0.2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row>
    <row r="231" spans="1:28" x14ac:dyDescent="0.2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row>
    <row r="232" spans="1:28" x14ac:dyDescent="0.2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row>
    <row r="233" spans="1:28" x14ac:dyDescent="0.2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row>
    <row r="234" spans="1:28" x14ac:dyDescent="0.2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row>
    <row r="235" spans="1:28" x14ac:dyDescent="0.2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row>
    <row r="236" spans="1:28" x14ac:dyDescent="0.2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row>
    <row r="237" spans="1:28" x14ac:dyDescent="0.2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row>
    <row r="238" spans="1:28" x14ac:dyDescent="0.2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row>
    <row r="239" spans="1:28" x14ac:dyDescent="0.2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row>
    <row r="240" spans="1:28" x14ac:dyDescent="0.2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row>
    <row r="241" spans="1:28" x14ac:dyDescent="0.2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row>
    <row r="242" spans="1:28" x14ac:dyDescent="0.2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row>
    <row r="243" spans="1:28" x14ac:dyDescent="0.2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row>
    <row r="244" spans="1:28" x14ac:dyDescent="0.2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row>
    <row r="245" spans="1:28" x14ac:dyDescent="0.2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row>
    <row r="246" spans="1:28" x14ac:dyDescent="0.2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row>
    <row r="247" spans="1:28" x14ac:dyDescent="0.2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row>
    <row r="248" spans="1:28" x14ac:dyDescent="0.2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row>
    <row r="249" spans="1:28" x14ac:dyDescent="0.2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row>
    <row r="250" spans="1:28" x14ac:dyDescent="0.2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row>
    <row r="251" spans="1:28" x14ac:dyDescent="0.2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row>
    <row r="252" spans="1:28" x14ac:dyDescent="0.2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row>
    <row r="253" spans="1:28" x14ac:dyDescent="0.2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row>
    <row r="254" spans="1:28" x14ac:dyDescent="0.2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row>
    <row r="255" spans="1:28" x14ac:dyDescent="0.2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row>
    <row r="256" spans="1:28" x14ac:dyDescent="0.2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row>
    <row r="257" spans="1:28" x14ac:dyDescent="0.2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row>
    <row r="258" spans="1:28" x14ac:dyDescent="0.2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row>
    <row r="259" spans="1:28" x14ac:dyDescent="0.2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row>
    <row r="260" spans="1:28" x14ac:dyDescent="0.2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row>
    <row r="261" spans="1:28" x14ac:dyDescent="0.2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row>
    <row r="262" spans="1:28" x14ac:dyDescent="0.2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row>
    <row r="263" spans="1:28" x14ac:dyDescent="0.2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row>
    <row r="264" spans="1:28" x14ac:dyDescent="0.2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row>
    <row r="265" spans="1:28" x14ac:dyDescent="0.2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row>
    <row r="266" spans="1:28" x14ac:dyDescent="0.2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row>
    <row r="267" spans="1:28" x14ac:dyDescent="0.2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row>
    <row r="268" spans="1:28" x14ac:dyDescent="0.2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row>
    <row r="269" spans="1:28" x14ac:dyDescent="0.2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row>
    <row r="270" spans="1:28" x14ac:dyDescent="0.2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row>
    <row r="271" spans="1:28" x14ac:dyDescent="0.2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row>
    <row r="272" spans="1:28" x14ac:dyDescent="0.2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row>
    <row r="273" spans="1:28" x14ac:dyDescent="0.2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row>
    <row r="274" spans="1:28" x14ac:dyDescent="0.2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row>
    <row r="275" spans="1:28" x14ac:dyDescent="0.2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row>
    <row r="276" spans="1:28" x14ac:dyDescent="0.2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row>
    <row r="277" spans="1:28" x14ac:dyDescent="0.2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row>
    <row r="278" spans="1:28" x14ac:dyDescent="0.2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row>
    <row r="279" spans="1:28" x14ac:dyDescent="0.2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row>
    <row r="280" spans="1:28" x14ac:dyDescent="0.2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row>
    <row r="281" spans="1:28" x14ac:dyDescent="0.2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row>
    <row r="282" spans="1:28" x14ac:dyDescent="0.2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row>
    <row r="283" spans="1:28" x14ac:dyDescent="0.2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row>
    <row r="284" spans="1:28" x14ac:dyDescent="0.2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row>
    <row r="285" spans="1:28" x14ac:dyDescent="0.2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row>
    <row r="286" spans="1:28" x14ac:dyDescent="0.2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row>
    <row r="287" spans="1:28" x14ac:dyDescent="0.2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row>
    <row r="288" spans="1:28" x14ac:dyDescent="0.2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row>
    <row r="289" spans="1:28" x14ac:dyDescent="0.2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c r="AB289" s="21"/>
    </row>
  </sheetData>
  <sheetProtection algorithmName="SHA-512" hashValue="6WbKto9/J1gvoM5jZAt0ojsmPzViaTtAlAosYWYCus4X1Vifg3E3lm9rTTU6bK9gexVwdLiF0r+48AoMgvHIDQ==" saltValue="bDw0Kxc25Ftq64s/N4pVKw==" spinCount="100000" sheet="1" objects="1" scenarios="1"/>
  <mergeCells count="61">
    <mergeCell ref="A179:I179"/>
    <mergeCell ref="A180:I181"/>
    <mergeCell ref="A167:I168"/>
    <mergeCell ref="A170:I170"/>
    <mergeCell ref="A172:I172"/>
    <mergeCell ref="A174:I175"/>
    <mergeCell ref="A177:I177"/>
    <mergeCell ref="A99:I100"/>
    <mergeCell ref="A101:I102"/>
    <mergeCell ref="A105:I106"/>
    <mergeCell ref="A164:I165"/>
    <mergeCell ref="A136:I137"/>
    <mergeCell ref="A139:I141"/>
    <mergeCell ref="A143:I144"/>
    <mergeCell ref="A146:I147"/>
    <mergeCell ref="A148:I149"/>
    <mergeCell ref="A150:I151"/>
    <mergeCell ref="A152:I153"/>
    <mergeCell ref="A154:I155"/>
    <mergeCell ref="A158:I160"/>
    <mergeCell ref="A162:I162"/>
    <mergeCell ref="A133:I134"/>
    <mergeCell ref="A108:I108"/>
    <mergeCell ref="A110:I110"/>
    <mergeCell ref="A112:I113"/>
    <mergeCell ref="A115:I117"/>
    <mergeCell ref="A118:I119"/>
    <mergeCell ref="A121:I121"/>
    <mergeCell ref="A123:I123"/>
    <mergeCell ref="A125:I125"/>
    <mergeCell ref="A126:I128"/>
    <mergeCell ref="A129:I131"/>
    <mergeCell ref="A35:I35"/>
    <mergeCell ref="A36:I37"/>
    <mergeCell ref="A39:I39"/>
    <mergeCell ref="A42:I42"/>
    <mergeCell ref="A84:I85"/>
    <mergeCell ref="A43:I46"/>
    <mergeCell ref="A49:I51"/>
    <mergeCell ref="A57:I60"/>
    <mergeCell ref="A62:I63"/>
    <mergeCell ref="A65:I66"/>
    <mergeCell ref="A68:I68"/>
    <mergeCell ref="A69:I70"/>
    <mergeCell ref="A96:I98"/>
    <mergeCell ref="A76:I79"/>
    <mergeCell ref="A81:I82"/>
    <mergeCell ref="A32:I33"/>
    <mergeCell ref="A4:I4"/>
    <mergeCell ref="A5:I5"/>
    <mergeCell ref="A7:I7"/>
    <mergeCell ref="A71:I73"/>
    <mergeCell ref="A75:I75"/>
    <mergeCell ref="A87:I87"/>
    <mergeCell ref="A88:I92"/>
    <mergeCell ref="A94:I95"/>
    <mergeCell ref="A1:I1"/>
    <mergeCell ref="A2:I2"/>
    <mergeCell ref="A15:I16"/>
    <mergeCell ref="A18:I27"/>
    <mergeCell ref="A29:I30"/>
  </mergeCells>
  <hyperlinks>
    <hyperlink ref="A5:I5" r:id="rId1" display="https://psc.nebraska.gov/telecommunications/nebraska-broadband-bridge-program-nbbpcapital-projects-fund-cpf " xr:uid="{D5DF48C7-5C58-403C-8553-23A8AB92AFC1}"/>
  </hyperlinks>
  <pageMargins left="0.25" right="0.25" top="0.75" bottom="0.75" header="0.3" footer="0.3"/>
  <pageSetup fitToHeight="0" orientation="portrait" r:id="rId2"/>
  <headerFooter>
    <oddFooter>Page &amp;P of &amp;N</oddFooter>
  </headerFooter>
  <rowBreaks count="1" manualBreakCount="1">
    <brk id="8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28FC4-F833-4516-811D-0FBF2E077F00}">
  <dimension ref="A1:D11"/>
  <sheetViews>
    <sheetView workbookViewId="0">
      <selection activeCell="C9" sqref="C9"/>
    </sheetView>
  </sheetViews>
  <sheetFormatPr defaultRowHeight="15" x14ac:dyDescent="0.25"/>
  <cols>
    <col min="1" max="1" width="40.28515625" bestFit="1" customWidth="1"/>
    <col min="2" max="2" width="38.28515625" bestFit="1" customWidth="1"/>
    <col min="3" max="3" width="68.5703125" style="172" customWidth="1"/>
    <col min="4" max="4" width="71.85546875" customWidth="1"/>
  </cols>
  <sheetData>
    <row r="1" spans="1:4" s="8" customFormat="1" x14ac:dyDescent="0.25">
      <c r="A1" s="8" t="s">
        <v>370</v>
      </c>
      <c r="B1" s="8" t="s">
        <v>369</v>
      </c>
      <c r="C1" s="173" t="s">
        <v>368</v>
      </c>
      <c r="D1" s="8" t="s">
        <v>367</v>
      </c>
    </row>
    <row r="2" spans="1:4" ht="30" x14ac:dyDescent="0.25">
      <c r="A2" t="s">
        <v>366</v>
      </c>
      <c r="B2" t="s">
        <v>365</v>
      </c>
      <c r="C2" s="172" t="s">
        <v>364</v>
      </c>
      <c r="D2" t="s">
        <v>363</v>
      </c>
    </row>
    <row r="3" spans="1:4" x14ac:dyDescent="0.25">
      <c r="A3" t="s">
        <v>362</v>
      </c>
      <c r="B3" t="s">
        <v>361</v>
      </c>
      <c r="C3" s="172" t="s">
        <v>360</v>
      </c>
      <c r="D3" t="s">
        <v>359</v>
      </c>
    </row>
    <row r="4" spans="1:4" x14ac:dyDescent="0.25">
      <c r="A4" t="s">
        <v>358</v>
      </c>
      <c r="B4" t="s">
        <v>345</v>
      </c>
      <c r="C4" s="172" t="s">
        <v>357</v>
      </c>
      <c r="D4" t="s">
        <v>356</v>
      </c>
    </row>
    <row r="5" spans="1:4" x14ac:dyDescent="0.25">
      <c r="A5" t="s">
        <v>355</v>
      </c>
      <c r="B5" t="s">
        <v>345</v>
      </c>
      <c r="C5" s="172" t="s">
        <v>354</v>
      </c>
      <c r="D5" t="s">
        <v>353</v>
      </c>
    </row>
    <row r="6" spans="1:4" ht="60" x14ac:dyDescent="0.25">
      <c r="A6" t="s">
        <v>352</v>
      </c>
      <c r="B6" t="s">
        <v>345</v>
      </c>
      <c r="C6" s="172" t="s">
        <v>351</v>
      </c>
      <c r="D6" s="172" t="s">
        <v>350</v>
      </c>
    </row>
    <row r="7" spans="1:4" x14ac:dyDescent="0.25">
      <c r="A7" t="s">
        <v>349</v>
      </c>
      <c r="B7" t="s">
        <v>345</v>
      </c>
      <c r="C7" s="172" t="s">
        <v>348</v>
      </c>
      <c r="D7" t="s">
        <v>347</v>
      </c>
    </row>
    <row r="8" spans="1:4" x14ac:dyDescent="0.25">
      <c r="A8" t="s">
        <v>346</v>
      </c>
      <c r="B8" t="s">
        <v>345</v>
      </c>
      <c r="C8" s="172" t="s">
        <v>344</v>
      </c>
      <c r="D8" t="s">
        <v>343</v>
      </c>
    </row>
    <row r="9" spans="1:4" x14ac:dyDescent="0.25">
      <c r="A9" t="s">
        <v>342</v>
      </c>
      <c r="B9" t="s">
        <v>341</v>
      </c>
      <c r="C9" s="172" t="s">
        <v>340</v>
      </c>
      <c r="D9" t="s">
        <v>339</v>
      </c>
    </row>
    <row r="11" spans="1:4" x14ac:dyDescent="0.25">
      <c r="A11" t="s">
        <v>338</v>
      </c>
    </row>
  </sheetData>
  <sheetProtection algorithmName="SHA-512" hashValue="tuf8CAtbrp9hN1yS+7yUag0HxmiKe1fumwxhqNrt3f9LhKFbkCmOIRO3gJswXOprcZbcWtFwtiNqHo6NUw2O3w==" saltValue="apoGe1Ubs9iGGodVR+Ha3Q=="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C0868-A4AC-4C88-853B-4688AF9A90BF}">
  <dimension ref="A3:B8"/>
  <sheetViews>
    <sheetView workbookViewId="0">
      <selection activeCell="A2" sqref="A2:R3"/>
    </sheetView>
  </sheetViews>
  <sheetFormatPr defaultRowHeight="15" x14ac:dyDescent="0.25"/>
  <cols>
    <col min="1" max="1" width="15.42578125" bestFit="1" customWidth="1"/>
    <col min="2" max="2" width="18.42578125" bestFit="1" customWidth="1"/>
  </cols>
  <sheetData>
    <row r="3" spans="1:2" x14ac:dyDescent="0.25">
      <c r="A3" s="196" t="s">
        <v>387</v>
      </c>
      <c r="B3" t="s">
        <v>390</v>
      </c>
    </row>
    <row r="4" spans="1:2" x14ac:dyDescent="0.25">
      <c r="A4" s="197">
        <v>0</v>
      </c>
      <c r="B4">
        <v>318</v>
      </c>
    </row>
    <row r="5" spans="1:2" x14ac:dyDescent="0.25">
      <c r="A5" s="198">
        <v>0</v>
      </c>
      <c r="B5">
        <v>318</v>
      </c>
    </row>
    <row r="6" spans="1:2" x14ac:dyDescent="0.25">
      <c r="A6" s="199">
        <v>0</v>
      </c>
      <c r="B6">
        <v>317</v>
      </c>
    </row>
    <row r="7" spans="1:2" x14ac:dyDescent="0.25">
      <c r="A7" s="199" t="s">
        <v>389</v>
      </c>
      <c r="B7">
        <v>1</v>
      </c>
    </row>
    <row r="8" spans="1:2" x14ac:dyDescent="0.25">
      <c r="A8" s="197" t="s">
        <v>388</v>
      </c>
      <c r="B8">
        <v>318</v>
      </c>
    </row>
  </sheetData>
  <sheetProtection algorithmName="SHA-512" hashValue="F/FBNXbjHgi0EL9AS8QmPgbi/h44iDrAZtkutpG6Lqgz3304c9HT0PV9bGiZE1rm+kar3dOw233F3lHtIIfADw==" saltValue="bsQuqK8/Bdbnuxrnm8kiE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40AE1-A79D-4392-AD90-1C71ED0C63EC}">
  <sheetPr codeName="Sheet1">
    <pageSetUpPr fitToPage="1"/>
  </sheetPr>
  <dimension ref="A1:Q332"/>
  <sheetViews>
    <sheetView zoomScaleNormal="100" workbookViewId="0">
      <selection activeCell="D5" sqref="D5:E5"/>
    </sheetView>
  </sheetViews>
  <sheetFormatPr defaultRowHeight="15" x14ac:dyDescent="0.25"/>
  <cols>
    <col min="1" max="1" width="10.140625" style="42" customWidth="1"/>
    <col min="2" max="2" width="9.42578125" style="42" customWidth="1"/>
    <col min="3" max="3" width="14.7109375" style="148" customWidth="1"/>
    <col min="4" max="4" width="24.42578125" style="42" customWidth="1"/>
    <col min="5" max="5" width="47.5703125" style="42" customWidth="1"/>
    <col min="6" max="6" width="14.42578125" style="140" customWidth="1"/>
    <col min="7" max="7" width="16.5703125" style="42" bestFit="1" customWidth="1"/>
    <col min="8" max="8" width="9.5703125" style="42" customWidth="1"/>
    <col min="9" max="9" width="15.7109375" style="42" customWidth="1"/>
    <col min="10" max="11" width="16.85546875" style="42" customWidth="1"/>
    <col min="12" max="12" width="20.5703125" style="42" customWidth="1"/>
    <col min="13" max="13" width="20" style="42" customWidth="1"/>
    <col min="14" max="14" width="16.28515625" style="140" customWidth="1"/>
    <col min="15" max="15" width="29.28515625" style="42" customWidth="1"/>
    <col min="16" max="16" width="15.5703125" style="42" customWidth="1"/>
    <col min="17" max="17" width="16.85546875" style="42" customWidth="1"/>
    <col min="18" max="16384" width="9.140625" style="42"/>
  </cols>
  <sheetData>
    <row r="1" spans="1:17" ht="22.5" x14ac:dyDescent="0.35">
      <c r="A1" s="287" t="s">
        <v>0</v>
      </c>
      <c r="B1" s="287"/>
      <c r="C1" s="287"/>
      <c r="D1" s="287"/>
      <c r="E1" s="287"/>
      <c r="F1" s="287"/>
      <c r="G1" s="287"/>
      <c r="H1" s="287"/>
      <c r="I1" s="287"/>
      <c r="J1" s="287"/>
      <c r="K1" s="287"/>
      <c r="L1" s="287"/>
      <c r="M1" s="287"/>
      <c r="N1" s="287"/>
      <c r="O1" s="287"/>
      <c r="P1" s="287"/>
      <c r="Q1" s="287"/>
    </row>
    <row r="2" spans="1:17" ht="22.5" x14ac:dyDescent="0.35">
      <c r="A2" s="287" t="s">
        <v>391</v>
      </c>
      <c r="B2" s="287"/>
      <c r="C2" s="287"/>
      <c r="D2" s="287"/>
      <c r="E2" s="287"/>
      <c r="F2" s="287"/>
      <c r="G2" s="287"/>
      <c r="H2" s="287"/>
      <c r="I2" s="287"/>
      <c r="J2" s="287"/>
      <c r="K2" s="287"/>
      <c r="L2" s="287"/>
      <c r="M2" s="287"/>
      <c r="N2" s="287"/>
      <c r="O2" s="287"/>
      <c r="P2" s="287"/>
      <c r="Q2" s="287"/>
    </row>
    <row r="3" spans="1:17" ht="22.5" x14ac:dyDescent="0.35">
      <c r="A3" s="288" t="s">
        <v>112</v>
      </c>
      <c r="B3" s="288"/>
      <c r="C3" s="288"/>
      <c r="D3" s="288"/>
      <c r="E3" s="288"/>
      <c r="F3" s="288"/>
      <c r="G3" s="288"/>
      <c r="H3" s="288"/>
      <c r="I3" s="288"/>
      <c r="J3" s="288"/>
      <c r="K3" s="288"/>
      <c r="L3" s="288"/>
      <c r="M3" s="288"/>
      <c r="N3" s="288"/>
      <c r="O3" s="288"/>
      <c r="P3" s="288"/>
      <c r="Q3" s="288"/>
    </row>
    <row r="4" spans="1:17" x14ac:dyDescent="0.25">
      <c r="A4" s="105"/>
      <c r="B4" s="105"/>
      <c r="C4" s="146"/>
      <c r="D4" s="105"/>
      <c r="E4" s="105"/>
      <c r="F4" s="108"/>
      <c r="G4" s="105"/>
      <c r="H4" s="105"/>
      <c r="I4" s="105"/>
      <c r="J4" s="105"/>
      <c r="K4" s="105"/>
      <c r="L4" s="105"/>
      <c r="M4" s="105"/>
      <c r="N4" s="108"/>
      <c r="O4" s="105"/>
      <c r="P4" s="21"/>
      <c r="Q4" s="21"/>
    </row>
    <row r="5" spans="1:17" x14ac:dyDescent="0.25">
      <c r="A5" s="106"/>
      <c r="B5" s="89"/>
      <c r="C5" s="147" t="s">
        <v>113</v>
      </c>
      <c r="D5" s="289"/>
      <c r="E5" s="289"/>
      <c r="F5" s="138"/>
      <c r="G5" s="106"/>
      <c r="H5" s="106"/>
      <c r="I5" s="147" t="s">
        <v>292</v>
      </c>
      <c r="J5" s="175" t="str" cm="1">
        <f t="array" ref="J5">_xlfn.IFS(D7="2021 NBBP",DATE(2022,1,4),D7="2022 NBBP",DATE(2022,12,6),D7="2023 NBBP",DATE(2024,1,9),D7="2024 NBBP",DATE(2025,1,14),D7="CPF-1",DATE(2023,6,27),D7="CPF-2",DATE(2024,6,4),D7="NUSF 99","ENTER FILING DATE",D7="NUSF 108","ENTER FILING DATE",TRUE,"")</f>
        <v/>
      </c>
      <c r="K5" s="177"/>
      <c r="L5" s="161" t="s">
        <v>278</v>
      </c>
      <c r="M5" s="290">
        <f>SUM(Table1[Total Cost of Materials for Project])</f>
        <v>0</v>
      </c>
      <c r="N5" s="290"/>
      <c r="O5" s="106"/>
      <c r="P5" s="106"/>
      <c r="Q5" s="106"/>
    </row>
    <row r="6" spans="1:17" x14ac:dyDescent="0.25">
      <c r="A6" s="106"/>
      <c r="B6" s="89"/>
      <c r="C6" s="147" t="s">
        <v>115</v>
      </c>
      <c r="D6" s="289"/>
      <c r="E6" s="289"/>
      <c r="F6" s="138"/>
      <c r="G6" s="106"/>
      <c r="H6" s="106"/>
      <c r="I6" s="147" t="s">
        <v>293</v>
      </c>
      <c r="J6" s="176" t="str" cm="1">
        <f t="array" ref="J6">_xlfn.IFS(D7="2021 NBBP",EDATE(J5,18),D7="2022 NBBP",EDATE(J5,18),D7="2023 NBBP",EDATE(J5,18),D7="2024 NBBP",EDATE(J5,18),D7="CPF-1",EDATE(J5,18),D7="CPF-2",EDATE(J5,18),D7="NUSF 99","ENTER COMPLETION DEADLINE",D7="NUSF 108","ENTER COMPLETION DEADLINE",TRUE,"")</f>
        <v/>
      </c>
      <c r="K6" s="177"/>
      <c r="L6" s="107" t="s">
        <v>333</v>
      </c>
      <c r="M6" s="291" t="str">
        <f>IF(M5&gt;1,M5*G9,"")</f>
        <v/>
      </c>
      <c r="N6" s="291"/>
      <c r="O6" s="106"/>
      <c r="P6" s="106"/>
      <c r="Q6" s="106"/>
    </row>
    <row r="7" spans="1:17" x14ac:dyDescent="0.25">
      <c r="A7" s="106"/>
      <c r="B7" s="89"/>
      <c r="C7" s="147" t="s">
        <v>118</v>
      </c>
      <c r="D7" s="289"/>
      <c r="E7" s="289"/>
      <c r="F7" s="138"/>
      <c r="G7" s="106"/>
      <c r="H7" s="106"/>
      <c r="I7" s="107" t="s">
        <v>294</v>
      </c>
      <c r="J7" s="176"/>
      <c r="K7" s="177"/>
      <c r="L7" s="107" t="s">
        <v>334</v>
      </c>
      <c r="M7" s="291" t="str">
        <f>IF(M5&gt;1,M5*G10,"")</f>
        <v/>
      </c>
      <c r="N7" s="291"/>
      <c r="O7" s="106"/>
      <c r="P7" s="106"/>
      <c r="Q7" s="106"/>
    </row>
    <row r="8" spans="1:17" x14ac:dyDescent="0.25">
      <c r="A8" s="106"/>
      <c r="B8" s="89"/>
      <c r="C8" s="107" t="s">
        <v>298</v>
      </c>
      <c r="D8" s="286"/>
      <c r="E8" s="286"/>
      <c r="F8" s="138"/>
      <c r="G8" s="105"/>
      <c r="H8" s="105"/>
      <c r="I8" s="107" t="s">
        <v>290</v>
      </c>
      <c r="J8" s="175"/>
      <c r="K8" s="177"/>
      <c r="L8" s="177"/>
      <c r="M8" s="106"/>
      <c r="N8" s="138"/>
      <c r="O8" s="106"/>
      <c r="P8" s="21"/>
      <c r="Q8" s="21"/>
    </row>
    <row r="9" spans="1:17" x14ac:dyDescent="0.25">
      <c r="A9" s="106"/>
      <c r="B9" s="89"/>
      <c r="C9" s="107" t="s">
        <v>299</v>
      </c>
      <c r="D9" s="280"/>
      <c r="E9" s="280"/>
      <c r="F9" s="107" t="s">
        <v>117</v>
      </c>
      <c r="G9" s="44" t="str">
        <f>IF(D10&gt;0,D9/D8,"")</f>
        <v/>
      </c>
      <c r="H9" s="105"/>
      <c r="I9" s="107" t="s">
        <v>291</v>
      </c>
      <c r="J9" s="175" t="str">
        <f>IF(OR(J7="",J8=""),"",MIN(J7,J8))</f>
        <v/>
      </c>
      <c r="K9" s="177"/>
      <c r="L9" s="177"/>
      <c r="M9" s="106"/>
      <c r="N9" s="138"/>
      <c r="O9" s="105"/>
      <c r="P9" s="21"/>
      <c r="Q9" s="21"/>
    </row>
    <row r="10" spans="1:17" x14ac:dyDescent="0.25">
      <c r="A10" s="105"/>
      <c r="B10" s="105"/>
      <c r="C10" s="107" t="s">
        <v>119</v>
      </c>
      <c r="D10" s="280">
        <f>D8-D9</f>
        <v>0</v>
      </c>
      <c r="E10" s="280"/>
      <c r="F10" s="107" t="s">
        <v>120</v>
      </c>
      <c r="G10" s="44" t="str">
        <f>IF(D10&gt;0,D10/D8,"")</f>
        <v/>
      </c>
      <c r="H10" s="105"/>
      <c r="I10" s="107" t="s">
        <v>337</v>
      </c>
      <c r="J10" s="175" t="str" cm="1">
        <f t="array" ref="J10">_xlfn.IFS(OR(D7="NUSF 99",D7="NUSF 108"),"NA",OR(D7="CPF-1",D7="CPF-2"),J9+75,OR(D7="2021 NBBP",D7="2022 NBBP",D7="2023 NBBP",D7="2024 NBBP"),J9+90,TRUE,"")</f>
        <v/>
      </c>
      <c r="K10" s="177"/>
      <c r="L10" s="177"/>
      <c r="M10" s="105"/>
      <c r="N10" s="108"/>
      <c r="O10" s="105"/>
      <c r="P10" s="21"/>
      <c r="Q10" s="21"/>
    </row>
    <row r="11" spans="1:17" x14ac:dyDescent="0.25">
      <c r="A11" s="105"/>
      <c r="B11" s="105"/>
      <c r="C11" s="107"/>
      <c r="D11" s="162"/>
      <c r="E11" s="162"/>
      <c r="F11" s="107"/>
      <c r="G11" s="163"/>
      <c r="H11" s="105"/>
      <c r="I11" s="105"/>
      <c r="J11" s="105"/>
      <c r="K11" s="105"/>
      <c r="L11" s="105"/>
      <c r="M11" s="105"/>
      <c r="N11" s="108"/>
      <c r="O11" s="105"/>
      <c r="P11" s="21"/>
      <c r="Q11" s="21"/>
    </row>
    <row r="12" spans="1:17" x14ac:dyDescent="0.25">
      <c r="A12" s="283" t="s">
        <v>15</v>
      </c>
      <c r="B12" s="284"/>
      <c r="C12" s="284"/>
      <c r="D12" s="284"/>
      <c r="E12" s="284"/>
      <c r="F12" s="284"/>
      <c r="G12" s="284"/>
      <c r="H12" s="284"/>
      <c r="I12" s="284"/>
      <c r="J12" s="284"/>
      <c r="K12" s="164"/>
      <c r="L12" s="281" t="s">
        <v>27</v>
      </c>
      <c r="M12" s="282"/>
      <c r="N12" s="281" t="s">
        <v>121</v>
      </c>
      <c r="O12" s="284"/>
      <c r="P12" s="284"/>
      <c r="Q12" s="285"/>
    </row>
    <row r="13" spans="1:17" ht="48.75" x14ac:dyDescent="0.25">
      <c r="A13" s="56" t="s">
        <v>122</v>
      </c>
      <c r="B13" s="20" t="s">
        <v>123</v>
      </c>
      <c r="C13" s="149" t="s">
        <v>124</v>
      </c>
      <c r="D13" s="1" t="s">
        <v>125</v>
      </c>
      <c r="E13" s="52" t="s">
        <v>126</v>
      </c>
      <c r="F13" s="141" t="s">
        <v>127</v>
      </c>
      <c r="G13" s="1" t="s">
        <v>128</v>
      </c>
      <c r="H13" s="1" t="s">
        <v>129</v>
      </c>
      <c r="I13" s="2" t="s">
        <v>130</v>
      </c>
      <c r="J13" s="2" t="s">
        <v>131</v>
      </c>
      <c r="K13" s="178" t="s">
        <v>371</v>
      </c>
      <c r="L13" s="3" t="s">
        <v>69</v>
      </c>
      <c r="M13" s="5" t="s">
        <v>70</v>
      </c>
      <c r="N13" s="90" t="s">
        <v>132</v>
      </c>
      <c r="O13" s="4" t="s">
        <v>133</v>
      </c>
      <c r="P13" s="4" t="s">
        <v>134</v>
      </c>
      <c r="Q13" s="57" t="s">
        <v>135</v>
      </c>
    </row>
    <row r="14" spans="1:17" s="121" customFormat="1" x14ac:dyDescent="0.25">
      <c r="A14" s="109"/>
      <c r="B14" s="110"/>
      <c r="C14" s="150"/>
      <c r="D14" s="111">
        <f>D5</f>
        <v>0</v>
      </c>
      <c r="E14" s="111" t="str">
        <f>"Labor for: "&amp;D6</f>
        <v xml:space="preserve">Labor for: </v>
      </c>
      <c r="F14" s="184">
        <v>1</v>
      </c>
      <c r="G14" s="112">
        <f>'2. Labor Reporting'!T30</f>
        <v>0</v>
      </c>
      <c r="H14" s="113" t="s">
        <v>212</v>
      </c>
      <c r="I14" s="114">
        <f t="shared" ref="I14:I37" si="0">F14*G14</f>
        <v>0</v>
      </c>
      <c r="J14" s="115"/>
      <c r="K14" s="174"/>
      <c r="L14" s="136" t="s">
        <v>221</v>
      </c>
      <c r="M14" s="137" t="s">
        <v>221</v>
      </c>
      <c r="N14" s="188">
        <v>1</v>
      </c>
      <c r="O14" s="118">
        <f>N14*G14</f>
        <v>0</v>
      </c>
      <c r="P14" s="119" t="str">
        <f>IF(Table1[[#This Row],[Total Cost of Materials for Project]]&lt;&gt;0,O14*$G$9,"")</f>
        <v/>
      </c>
      <c r="Q14" s="120" t="str">
        <f>IF(Table1[[#This Row],[Total Cost of Materials for Project]]&lt;&gt;0,O14*$G$10,"")</f>
        <v/>
      </c>
    </row>
    <row r="15" spans="1:17" s="121" customFormat="1" x14ac:dyDescent="0.25">
      <c r="A15" s="109"/>
      <c r="B15" s="110"/>
      <c r="C15" s="150"/>
      <c r="D15" s="122"/>
      <c r="E15" s="122"/>
      <c r="F15" s="185"/>
      <c r="G15" s="123"/>
      <c r="H15" s="113"/>
      <c r="I15" s="114">
        <f t="shared" si="0"/>
        <v>0</v>
      </c>
      <c r="J15" s="124"/>
      <c r="K15" s="325"/>
      <c r="L15" s="116"/>
      <c r="M15" s="117"/>
      <c r="N15" s="189"/>
      <c r="O15" s="118">
        <f t="shared" ref="O15:O156" si="1">N15*G15</f>
        <v>0</v>
      </c>
      <c r="P15" s="119" t="str">
        <f>IF(Table1[[#This Row],[Total Cost of Materials for Project]]&lt;&gt;0,O15*$G$9,"")</f>
        <v/>
      </c>
      <c r="Q15" s="120" t="str">
        <f>IF(Table1[[#This Row],[Total Cost of Materials for Project]]&lt;&gt;0,O15*$G$10,"")</f>
        <v/>
      </c>
    </row>
    <row r="16" spans="1:17" s="121" customFormat="1" x14ac:dyDescent="0.25">
      <c r="A16" s="109"/>
      <c r="B16" s="110"/>
      <c r="C16" s="150"/>
      <c r="D16" s="122"/>
      <c r="E16" s="122"/>
      <c r="F16" s="185"/>
      <c r="G16" s="123"/>
      <c r="H16" s="113"/>
      <c r="I16" s="114">
        <f t="shared" si="0"/>
        <v>0</v>
      </c>
      <c r="J16" s="124"/>
      <c r="K16" s="325"/>
      <c r="L16" s="116"/>
      <c r="M16" s="117"/>
      <c r="N16" s="189"/>
      <c r="O16" s="118">
        <f t="shared" si="1"/>
        <v>0</v>
      </c>
      <c r="P16" s="119" t="str">
        <f>IF(Table1[[#This Row],[Total Cost of Materials for Project]]&lt;&gt;0,O16*$G$9,"")</f>
        <v/>
      </c>
      <c r="Q16" s="120" t="str">
        <f>IF(Table1[[#This Row],[Total Cost of Materials for Project]]&lt;&gt;0,O16*$G$10,"")</f>
        <v/>
      </c>
    </row>
    <row r="17" spans="1:17" s="121" customFormat="1" x14ac:dyDescent="0.25">
      <c r="A17" s="109"/>
      <c r="B17" s="110"/>
      <c r="C17" s="150"/>
      <c r="D17" s="122"/>
      <c r="E17" s="122"/>
      <c r="F17" s="185"/>
      <c r="G17" s="123"/>
      <c r="H17" s="113"/>
      <c r="I17" s="114">
        <f t="shared" si="0"/>
        <v>0</v>
      </c>
      <c r="J17" s="124"/>
      <c r="K17" s="326"/>
      <c r="L17" s="116"/>
      <c r="M17" s="117"/>
      <c r="N17" s="189"/>
      <c r="O17" s="118">
        <f t="shared" si="1"/>
        <v>0</v>
      </c>
      <c r="P17" s="119" t="str">
        <f>IF(Table1[[#This Row],[Total Cost of Materials for Project]]&lt;&gt;0,O17*$G$9,"")</f>
        <v/>
      </c>
      <c r="Q17" s="120" t="str">
        <f>IF(Table1[[#This Row],[Total Cost of Materials for Project]]&lt;&gt;0,O17*$G$10,"")</f>
        <v/>
      </c>
    </row>
    <row r="18" spans="1:17" s="121" customFormat="1" x14ac:dyDescent="0.25">
      <c r="A18" s="109"/>
      <c r="B18" s="110"/>
      <c r="C18" s="150"/>
      <c r="D18" s="122"/>
      <c r="E18" s="122"/>
      <c r="F18" s="185"/>
      <c r="G18" s="123"/>
      <c r="H18" s="113"/>
      <c r="I18" s="114">
        <f t="shared" si="0"/>
        <v>0</v>
      </c>
      <c r="J18" s="124"/>
      <c r="K18" s="325"/>
      <c r="L18" s="116"/>
      <c r="M18" s="117"/>
      <c r="N18" s="189"/>
      <c r="O18" s="118">
        <f t="shared" si="1"/>
        <v>0</v>
      </c>
      <c r="P18" s="119" t="str">
        <f>IF(Table1[[#This Row],[Total Cost of Materials for Project]]&lt;&gt;0,O18*$G$9,"")</f>
        <v/>
      </c>
      <c r="Q18" s="120" t="str">
        <f>IF(Table1[[#This Row],[Total Cost of Materials for Project]]&lt;&gt;0,O18*$G$10,"")</f>
        <v/>
      </c>
    </row>
    <row r="19" spans="1:17" s="121" customFormat="1" x14ac:dyDescent="0.25">
      <c r="A19" s="109"/>
      <c r="B19" s="110"/>
      <c r="C19" s="150"/>
      <c r="D19" s="122"/>
      <c r="E19" s="122"/>
      <c r="F19" s="185"/>
      <c r="G19" s="123"/>
      <c r="H19" s="113"/>
      <c r="I19" s="114">
        <f t="shared" si="0"/>
        <v>0</v>
      </c>
      <c r="J19" s="124"/>
      <c r="K19" s="325"/>
      <c r="L19" s="116"/>
      <c r="M19" s="117"/>
      <c r="N19" s="189"/>
      <c r="O19" s="118">
        <f t="shared" si="1"/>
        <v>0</v>
      </c>
      <c r="P19" s="119" t="str">
        <f>IF(Table1[[#This Row],[Total Cost of Materials for Project]]&lt;&gt;0,O19*$G$9,"")</f>
        <v/>
      </c>
      <c r="Q19" s="120" t="str">
        <f>IF(Table1[[#This Row],[Total Cost of Materials for Project]]&lt;&gt;0,O19*$G$10,"")</f>
        <v/>
      </c>
    </row>
    <row r="20" spans="1:17" s="121" customFormat="1" x14ac:dyDescent="0.25">
      <c r="A20" s="109"/>
      <c r="B20" s="110"/>
      <c r="C20" s="150"/>
      <c r="D20" s="122"/>
      <c r="E20" s="122"/>
      <c r="F20" s="185"/>
      <c r="G20" s="123"/>
      <c r="H20" s="113"/>
      <c r="I20" s="114">
        <f t="shared" si="0"/>
        <v>0</v>
      </c>
      <c r="J20" s="124"/>
      <c r="K20" s="325"/>
      <c r="L20" s="116"/>
      <c r="M20" s="117"/>
      <c r="N20" s="189"/>
      <c r="O20" s="118">
        <f t="shared" si="1"/>
        <v>0</v>
      </c>
      <c r="P20" s="119" t="str">
        <f>IF(Table1[[#This Row],[Total Cost of Materials for Project]]&lt;&gt;0,O20*$G$9,"")</f>
        <v/>
      </c>
      <c r="Q20" s="120" t="str">
        <f>IF(Table1[[#This Row],[Total Cost of Materials for Project]]&lt;&gt;0,O20*$G$10,"")</f>
        <v/>
      </c>
    </row>
    <row r="21" spans="1:17" s="121" customFormat="1" x14ac:dyDescent="0.25">
      <c r="A21" s="109"/>
      <c r="B21" s="110"/>
      <c r="C21" s="150"/>
      <c r="D21" s="122"/>
      <c r="E21" s="122"/>
      <c r="F21" s="185"/>
      <c r="G21" s="123"/>
      <c r="H21" s="113"/>
      <c r="I21" s="114">
        <f t="shared" si="0"/>
        <v>0</v>
      </c>
      <c r="J21" s="124"/>
      <c r="K21" s="325"/>
      <c r="L21" s="116"/>
      <c r="M21" s="117"/>
      <c r="N21" s="189"/>
      <c r="O21" s="118">
        <f t="shared" si="1"/>
        <v>0</v>
      </c>
      <c r="P21" s="119" t="str">
        <f>IF(Table1[[#This Row],[Total Cost of Materials for Project]]&lt;&gt;0,O21*$G$9,"")</f>
        <v/>
      </c>
      <c r="Q21" s="120" t="str">
        <f>IF(Table1[[#This Row],[Total Cost of Materials for Project]]&lt;&gt;0,O21*$G$10,"")</f>
        <v/>
      </c>
    </row>
    <row r="22" spans="1:17" s="121" customFormat="1" x14ac:dyDescent="0.25">
      <c r="A22" s="109"/>
      <c r="B22" s="110"/>
      <c r="C22" s="150"/>
      <c r="D22" s="122"/>
      <c r="E22" s="122"/>
      <c r="F22" s="185"/>
      <c r="G22" s="123"/>
      <c r="H22" s="113"/>
      <c r="I22" s="114">
        <f t="shared" si="0"/>
        <v>0</v>
      </c>
      <c r="J22" s="124"/>
      <c r="K22" s="325"/>
      <c r="L22" s="116"/>
      <c r="M22" s="117"/>
      <c r="N22" s="189"/>
      <c r="O22" s="118">
        <f t="shared" si="1"/>
        <v>0</v>
      </c>
      <c r="P22" s="119" t="str">
        <f>IF(Table1[[#This Row],[Total Cost of Materials for Project]]&lt;&gt;0,O22*$G$9,"")</f>
        <v/>
      </c>
      <c r="Q22" s="120" t="str">
        <f>IF(Table1[[#This Row],[Total Cost of Materials for Project]]&lt;&gt;0,O22*$G$10,"")</f>
        <v/>
      </c>
    </row>
    <row r="23" spans="1:17" s="121" customFormat="1" x14ac:dyDescent="0.25">
      <c r="A23" s="109"/>
      <c r="B23" s="110"/>
      <c r="C23" s="150"/>
      <c r="D23" s="122"/>
      <c r="E23" s="122"/>
      <c r="F23" s="185"/>
      <c r="G23" s="123"/>
      <c r="H23" s="113"/>
      <c r="I23" s="114">
        <f t="shared" si="0"/>
        <v>0</v>
      </c>
      <c r="J23" s="124"/>
      <c r="K23" s="325"/>
      <c r="L23" s="116"/>
      <c r="M23" s="117"/>
      <c r="N23" s="189"/>
      <c r="O23" s="118">
        <f t="shared" si="1"/>
        <v>0</v>
      </c>
      <c r="P23" s="119" t="str">
        <f>IF(Table1[[#This Row],[Total Cost of Materials for Project]]&lt;&gt;0,O23*$G$9,"")</f>
        <v/>
      </c>
      <c r="Q23" s="120" t="str">
        <f>IF(Table1[[#This Row],[Total Cost of Materials for Project]]&lt;&gt;0,O23*$G$10,"")</f>
        <v/>
      </c>
    </row>
    <row r="24" spans="1:17" s="121" customFormat="1" x14ac:dyDescent="0.25">
      <c r="A24" s="109"/>
      <c r="B24" s="110"/>
      <c r="C24" s="150"/>
      <c r="D24" s="122"/>
      <c r="E24" s="122"/>
      <c r="F24" s="185"/>
      <c r="G24" s="123"/>
      <c r="H24" s="113"/>
      <c r="I24" s="114">
        <f t="shared" si="0"/>
        <v>0</v>
      </c>
      <c r="J24" s="124"/>
      <c r="K24" s="325"/>
      <c r="L24" s="116"/>
      <c r="M24" s="117"/>
      <c r="N24" s="189"/>
      <c r="O24" s="118">
        <f t="shared" si="1"/>
        <v>0</v>
      </c>
      <c r="P24" s="119" t="str">
        <f>IF(Table1[[#This Row],[Total Cost of Materials for Project]]&lt;&gt;0,O24*$G$9,"")</f>
        <v/>
      </c>
      <c r="Q24" s="120" t="str">
        <f>IF(Table1[[#This Row],[Total Cost of Materials for Project]]&lt;&gt;0,O24*$G$10,"")</f>
        <v/>
      </c>
    </row>
    <row r="25" spans="1:17" s="121" customFormat="1" x14ac:dyDescent="0.25">
      <c r="A25" s="109"/>
      <c r="B25" s="110"/>
      <c r="C25" s="150"/>
      <c r="D25" s="122"/>
      <c r="E25" s="122"/>
      <c r="F25" s="185"/>
      <c r="G25" s="123"/>
      <c r="H25" s="113"/>
      <c r="I25" s="114">
        <f t="shared" si="0"/>
        <v>0</v>
      </c>
      <c r="J25" s="124"/>
      <c r="K25" s="325"/>
      <c r="L25" s="116"/>
      <c r="M25" s="117"/>
      <c r="N25" s="189"/>
      <c r="O25" s="118">
        <f t="shared" si="1"/>
        <v>0</v>
      </c>
      <c r="P25" s="119" t="str">
        <f>IF(Table1[[#This Row],[Total Cost of Materials for Project]]&lt;&gt;0,O25*$G$9,"")</f>
        <v/>
      </c>
      <c r="Q25" s="120" t="str">
        <f>IF(Table1[[#This Row],[Total Cost of Materials for Project]]&lt;&gt;0,O25*$G$10,"")</f>
        <v/>
      </c>
    </row>
    <row r="26" spans="1:17" s="121" customFormat="1" x14ac:dyDescent="0.25">
      <c r="A26" s="109"/>
      <c r="B26" s="110"/>
      <c r="C26" s="150"/>
      <c r="D26" s="122"/>
      <c r="E26" s="122"/>
      <c r="F26" s="185"/>
      <c r="G26" s="123"/>
      <c r="H26" s="113"/>
      <c r="I26" s="114">
        <f t="shared" si="0"/>
        <v>0</v>
      </c>
      <c r="J26" s="124"/>
      <c r="K26" s="325"/>
      <c r="L26" s="116"/>
      <c r="M26" s="117"/>
      <c r="N26" s="189"/>
      <c r="O26" s="118">
        <f t="shared" si="1"/>
        <v>0</v>
      </c>
      <c r="P26" s="119" t="str">
        <f>IF(Table1[[#This Row],[Total Cost of Materials for Project]]&lt;&gt;0,O26*$G$9,"")</f>
        <v/>
      </c>
      <c r="Q26" s="120" t="str">
        <f>IF(Table1[[#This Row],[Total Cost of Materials for Project]]&lt;&gt;0,O26*$G$10,"")</f>
        <v/>
      </c>
    </row>
    <row r="27" spans="1:17" s="121" customFormat="1" x14ac:dyDescent="0.25">
      <c r="A27" s="109"/>
      <c r="B27" s="110"/>
      <c r="C27" s="150"/>
      <c r="D27" s="122"/>
      <c r="E27" s="122"/>
      <c r="F27" s="185"/>
      <c r="G27" s="123"/>
      <c r="H27" s="113"/>
      <c r="I27" s="114">
        <f t="shared" si="0"/>
        <v>0</v>
      </c>
      <c r="J27" s="124"/>
      <c r="K27" s="325"/>
      <c r="L27" s="116"/>
      <c r="M27" s="117"/>
      <c r="N27" s="189"/>
      <c r="O27" s="118">
        <f t="shared" si="1"/>
        <v>0</v>
      </c>
      <c r="P27" s="119" t="str">
        <f>IF(Table1[[#This Row],[Total Cost of Materials for Project]]&lt;&gt;0,O27*$G$9,"")</f>
        <v/>
      </c>
      <c r="Q27" s="120" t="str">
        <f>IF(Table1[[#This Row],[Total Cost of Materials for Project]]&lt;&gt;0,O27*$G$10,"")</f>
        <v/>
      </c>
    </row>
    <row r="28" spans="1:17" s="121" customFormat="1" x14ac:dyDescent="0.25">
      <c r="A28" s="109"/>
      <c r="B28" s="110"/>
      <c r="C28" s="150"/>
      <c r="D28" s="122"/>
      <c r="E28" s="122"/>
      <c r="F28" s="185"/>
      <c r="G28" s="123"/>
      <c r="H28" s="113"/>
      <c r="I28" s="114">
        <f t="shared" si="0"/>
        <v>0</v>
      </c>
      <c r="J28" s="124"/>
      <c r="K28" s="325"/>
      <c r="L28" s="116"/>
      <c r="M28" s="117"/>
      <c r="N28" s="189"/>
      <c r="O28" s="118">
        <f t="shared" si="1"/>
        <v>0</v>
      </c>
      <c r="P28" s="119" t="str">
        <f>IF(Table1[[#This Row],[Total Cost of Materials for Project]]&lt;&gt;0,O28*$G$9,"")</f>
        <v/>
      </c>
      <c r="Q28" s="120" t="str">
        <f>IF(Table1[[#This Row],[Total Cost of Materials for Project]]&lt;&gt;0,O28*$G$10,"")</f>
        <v/>
      </c>
    </row>
    <row r="29" spans="1:17" s="121" customFormat="1" x14ac:dyDescent="0.25">
      <c r="A29" s="109"/>
      <c r="B29" s="110"/>
      <c r="C29" s="150"/>
      <c r="D29" s="122"/>
      <c r="E29" s="122"/>
      <c r="F29" s="185"/>
      <c r="G29" s="123"/>
      <c r="H29" s="113"/>
      <c r="I29" s="114">
        <f t="shared" si="0"/>
        <v>0</v>
      </c>
      <c r="J29" s="124"/>
      <c r="K29" s="325"/>
      <c r="L29" s="116"/>
      <c r="M29" s="117"/>
      <c r="N29" s="189"/>
      <c r="O29" s="118">
        <f t="shared" si="1"/>
        <v>0</v>
      </c>
      <c r="P29" s="119" t="str">
        <f>IF(Table1[[#This Row],[Total Cost of Materials for Project]]&lt;&gt;0,O29*$G$9,"")</f>
        <v/>
      </c>
      <c r="Q29" s="120" t="str">
        <f>IF(Table1[[#This Row],[Total Cost of Materials for Project]]&lt;&gt;0,O29*$G$10,"")</f>
        <v/>
      </c>
    </row>
    <row r="30" spans="1:17" s="121" customFormat="1" x14ac:dyDescent="0.25">
      <c r="A30" s="109"/>
      <c r="B30" s="110"/>
      <c r="C30" s="150"/>
      <c r="D30" s="122"/>
      <c r="E30" s="122"/>
      <c r="F30" s="185"/>
      <c r="G30" s="123"/>
      <c r="H30" s="113"/>
      <c r="I30" s="114">
        <f t="shared" si="0"/>
        <v>0</v>
      </c>
      <c r="J30" s="124"/>
      <c r="K30" s="325"/>
      <c r="L30" s="116"/>
      <c r="M30" s="117"/>
      <c r="N30" s="189"/>
      <c r="O30" s="118">
        <f t="shared" si="1"/>
        <v>0</v>
      </c>
      <c r="P30" s="119" t="str">
        <f>IF(Table1[[#This Row],[Total Cost of Materials for Project]]&lt;&gt;0,O30*$G$9,"")</f>
        <v/>
      </c>
      <c r="Q30" s="120" t="str">
        <f>IF(Table1[[#This Row],[Total Cost of Materials for Project]]&lt;&gt;0,O30*$G$10,"")</f>
        <v/>
      </c>
    </row>
    <row r="31" spans="1:17" s="121" customFormat="1" x14ac:dyDescent="0.25">
      <c r="A31" s="109"/>
      <c r="B31" s="110"/>
      <c r="C31" s="150"/>
      <c r="D31" s="122"/>
      <c r="E31" s="122"/>
      <c r="F31" s="185"/>
      <c r="G31" s="123"/>
      <c r="H31" s="113"/>
      <c r="I31" s="114">
        <f t="shared" si="0"/>
        <v>0</v>
      </c>
      <c r="J31" s="124"/>
      <c r="K31" s="325"/>
      <c r="L31" s="116"/>
      <c r="M31" s="117"/>
      <c r="N31" s="189"/>
      <c r="O31" s="118">
        <f t="shared" si="1"/>
        <v>0</v>
      </c>
      <c r="P31" s="119" t="str">
        <f>IF(Table1[[#This Row],[Total Cost of Materials for Project]]&lt;&gt;0,O31*$G$9,"")</f>
        <v/>
      </c>
      <c r="Q31" s="120" t="str">
        <f>IF(Table1[[#This Row],[Total Cost of Materials for Project]]&lt;&gt;0,O31*$G$10,"")</f>
        <v/>
      </c>
    </row>
    <row r="32" spans="1:17" s="121" customFormat="1" x14ac:dyDescent="0.25">
      <c r="A32" s="109"/>
      <c r="B32" s="110"/>
      <c r="C32" s="150"/>
      <c r="D32" s="122"/>
      <c r="E32" s="122"/>
      <c r="F32" s="185"/>
      <c r="G32" s="123"/>
      <c r="H32" s="113"/>
      <c r="I32" s="114">
        <f t="shared" si="0"/>
        <v>0</v>
      </c>
      <c r="J32" s="124"/>
      <c r="K32" s="325"/>
      <c r="L32" s="116"/>
      <c r="M32" s="117"/>
      <c r="N32" s="189"/>
      <c r="O32" s="118">
        <f t="shared" si="1"/>
        <v>0</v>
      </c>
      <c r="P32" s="119" t="str">
        <f>IF(Table1[[#This Row],[Total Cost of Materials for Project]]&lt;&gt;0,O32*$G$9,"")</f>
        <v/>
      </c>
      <c r="Q32" s="120" t="str">
        <f>IF(Table1[[#This Row],[Total Cost of Materials for Project]]&lt;&gt;0,O32*$G$10,"")</f>
        <v/>
      </c>
    </row>
    <row r="33" spans="1:17" s="121" customFormat="1" x14ac:dyDescent="0.25">
      <c r="A33" s="109"/>
      <c r="B33" s="110"/>
      <c r="C33" s="150"/>
      <c r="D33" s="122"/>
      <c r="E33" s="122"/>
      <c r="F33" s="185"/>
      <c r="G33" s="123"/>
      <c r="H33" s="113"/>
      <c r="I33" s="114">
        <f t="shared" si="0"/>
        <v>0</v>
      </c>
      <c r="J33" s="124"/>
      <c r="K33" s="325"/>
      <c r="L33" s="116"/>
      <c r="M33" s="117"/>
      <c r="N33" s="189"/>
      <c r="O33" s="118">
        <f t="shared" si="1"/>
        <v>0</v>
      </c>
      <c r="P33" s="119" t="str">
        <f>IF(Table1[[#This Row],[Total Cost of Materials for Project]]&lt;&gt;0,O33*$G$9,"")</f>
        <v/>
      </c>
      <c r="Q33" s="120" t="str">
        <f>IF(Table1[[#This Row],[Total Cost of Materials for Project]]&lt;&gt;0,O33*$G$10,"")</f>
        <v/>
      </c>
    </row>
    <row r="34" spans="1:17" s="121" customFormat="1" x14ac:dyDescent="0.25">
      <c r="A34" s="109"/>
      <c r="B34" s="110"/>
      <c r="C34" s="150"/>
      <c r="D34" s="122"/>
      <c r="E34" s="122"/>
      <c r="F34" s="185"/>
      <c r="G34" s="123"/>
      <c r="H34" s="113"/>
      <c r="I34" s="114">
        <f t="shared" si="0"/>
        <v>0</v>
      </c>
      <c r="J34" s="124"/>
      <c r="K34" s="325"/>
      <c r="L34" s="116"/>
      <c r="M34" s="117"/>
      <c r="N34" s="189"/>
      <c r="O34" s="118">
        <f t="shared" si="1"/>
        <v>0</v>
      </c>
      <c r="P34" s="119" t="str">
        <f>IF(Table1[[#This Row],[Total Cost of Materials for Project]]&lt;&gt;0,O34*$G$9,"")</f>
        <v/>
      </c>
      <c r="Q34" s="120" t="str">
        <f>IF(Table1[[#This Row],[Total Cost of Materials for Project]]&lt;&gt;0,O34*$G$10,"")</f>
        <v/>
      </c>
    </row>
    <row r="35" spans="1:17" s="121" customFormat="1" x14ac:dyDescent="0.25">
      <c r="A35" s="109"/>
      <c r="B35" s="110"/>
      <c r="C35" s="150"/>
      <c r="D35" s="122"/>
      <c r="E35" s="122"/>
      <c r="F35" s="185"/>
      <c r="G35" s="123"/>
      <c r="H35" s="113"/>
      <c r="I35" s="114">
        <f t="shared" si="0"/>
        <v>0</v>
      </c>
      <c r="J35" s="124"/>
      <c r="K35" s="325"/>
      <c r="L35" s="116"/>
      <c r="M35" s="117"/>
      <c r="N35" s="189"/>
      <c r="O35" s="118">
        <f t="shared" si="1"/>
        <v>0</v>
      </c>
      <c r="P35" s="119" t="str">
        <f>IF(Table1[[#This Row],[Total Cost of Materials for Project]]&lt;&gt;0,O35*$G$9,"")</f>
        <v/>
      </c>
      <c r="Q35" s="120" t="str">
        <f>IF(Table1[[#This Row],[Total Cost of Materials for Project]]&lt;&gt;0,O35*$G$10,"")</f>
        <v/>
      </c>
    </row>
    <row r="36" spans="1:17" s="121" customFormat="1" x14ac:dyDescent="0.25">
      <c r="A36" s="109"/>
      <c r="B36" s="110"/>
      <c r="C36" s="150"/>
      <c r="D36" s="122"/>
      <c r="E36" s="122"/>
      <c r="F36" s="185"/>
      <c r="G36" s="123"/>
      <c r="H36" s="113"/>
      <c r="I36" s="114">
        <f t="shared" si="0"/>
        <v>0</v>
      </c>
      <c r="J36" s="124"/>
      <c r="K36" s="325"/>
      <c r="L36" s="116"/>
      <c r="M36" s="117"/>
      <c r="N36" s="189"/>
      <c r="O36" s="118">
        <f t="shared" si="1"/>
        <v>0</v>
      </c>
      <c r="P36" s="119" t="str">
        <f>IF(Table1[[#This Row],[Total Cost of Materials for Project]]&lt;&gt;0,O36*$G$9,"")</f>
        <v/>
      </c>
      <c r="Q36" s="120" t="str">
        <f>IF(Table1[[#This Row],[Total Cost of Materials for Project]]&lt;&gt;0,O36*$G$10,"")</f>
        <v/>
      </c>
    </row>
    <row r="37" spans="1:17" s="121" customFormat="1" x14ac:dyDescent="0.25">
      <c r="A37" s="109"/>
      <c r="B37" s="110"/>
      <c r="C37" s="150"/>
      <c r="D37" s="122"/>
      <c r="E37" s="122"/>
      <c r="F37" s="185"/>
      <c r="G37" s="123"/>
      <c r="H37" s="113"/>
      <c r="I37" s="114">
        <f t="shared" si="0"/>
        <v>0</v>
      </c>
      <c r="J37" s="124"/>
      <c r="K37" s="325"/>
      <c r="L37" s="116"/>
      <c r="M37" s="117"/>
      <c r="N37" s="189"/>
      <c r="O37" s="118">
        <f t="shared" si="1"/>
        <v>0</v>
      </c>
      <c r="P37" s="119" t="str">
        <f>IF(Table1[[#This Row],[Total Cost of Materials for Project]]&lt;&gt;0,O37*$G$9,"")</f>
        <v/>
      </c>
      <c r="Q37" s="120" t="str">
        <f>IF(Table1[[#This Row],[Total Cost of Materials for Project]]&lt;&gt;0,O37*$G$10,"")</f>
        <v/>
      </c>
    </row>
    <row r="38" spans="1:17" s="121" customFormat="1" x14ac:dyDescent="0.25">
      <c r="A38" s="125"/>
      <c r="B38" s="126"/>
      <c r="C38" s="151"/>
      <c r="D38" s="127"/>
      <c r="E38" s="122"/>
      <c r="F38" s="186"/>
      <c r="G38" s="127"/>
      <c r="H38" s="127"/>
      <c r="I38" s="114">
        <f t="shared" ref="I38:I179" si="2">F38*G38</f>
        <v>0</v>
      </c>
      <c r="J38" s="128"/>
      <c r="K38" s="327"/>
      <c r="L38" s="129"/>
      <c r="M38" s="128"/>
      <c r="N38" s="190"/>
      <c r="O38" s="118">
        <f t="shared" si="1"/>
        <v>0</v>
      </c>
      <c r="P38" s="119" t="str">
        <f>IF(Table1[[#This Row],[Total Cost of Materials for Project]]&lt;&gt;0,O38*$G$9,"")</f>
        <v/>
      </c>
      <c r="Q38" s="120" t="str">
        <f>IF(Table1[[#This Row],[Total Cost of Materials for Project]]&lt;&gt;0,O38*$G$10,"")</f>
        <v/>
      </c>
    </row>
    <row r="39" spans="1:17" s="121" customFormat="1" x14ac:dyDescent="0.25">
      <c r="A39" s="125"/>
      <c r="B39" s="126"/>
      <c r="C39" s="151"/>
      <c r="D39" s="127"/>
      <c r="E39" s="122"/>
      <c r="F39" s="186"/>
      <c r="G39" s="127"/>
      <c r="H39" s="127"/>
      <c r="I39" s="114">
        <f t="shared" si="2"/>
        <v>0</v>
      </c>
      <c r="J39" s="128"/>
      <c r="K39" s="327"/>
      <c r="L39" s="129"/>
      <c r="M39" s="128"/>
      <c r="N39" s="190"/>
      <c r="O39" s="118">
        <f t="shared" si="1"/>
        <v>0</v>
      </c>
      <c r="P39" s="119" t="str">
        <f>IF(Table1[[#This Row],[Total Cost of Materials for Project]]&lt;&gt;0,O39*$G$9,"")</f>
        <v/>
      </c>
      <c r="Q39" s="120" t="str">
        <f>IF(Table1[[#This Row],[Total Cost of Materials for Project]]&lt;&gt;0,O39*$G$10,"")</f>
        <v/>
      </c>
    </row>
    <row r="40" spans="1:17" s="121" customFormat="1" x14ac:dyDescent="0.25">
      <c r="A40" s="125"/>
      <c r="B40" s="126"/>
      <c r="C40" s="151"/>
      <c r="D40" s="127"/>
      <c r="E40" s="122"/>
      <c r="F40" s="186"/>
      <c r="G40" s="127"/>
      <c r="H40" s="127"/>
      <c r="I40" s="114">
        <f t="shared" si="2"/>
        <v>0</v>
      </c>
      <c r="J40" s="128"/>
      <c r="K40" s="327"/>
      <c r="L40" s="129"/>
      <c r="M40" s="128"/>
      <c r="N40" s="190"/>
      <c r="O40" s="118">
        <f t="shared" si="1"/>
        <v>0</v>
      </c>
      <c r="P40" s="119" t="str">
        <f>IF(Table1[[#This Row],[Total Cost of Materials for Project]]&lt;&gt;0,O40*$G$9,"")</f>
        <v/>
      </c>
      <c r="Q40" s="120" t="str">
        <f>IF(Table1[[#This Row],[Total Cost of Materials for Project]]&lt;&gt;0,O40*$G$10,"")</f>
        <v/>
      </c>
    </row>
    <row r="41" spans="1:17" s="121" customFormat="1" x14ac:dyDescent="0.25">
      <c r="A41" s="125"/>
      <c r="B41" s="126"/>
      <c r="C41" s="151"/>
      <c r="D41" s="127"/>
      <c r="E41" s="122"/>
      <c r="F41" s="186"/>
      <c r="G41" s="127"/>
      <c r="H41" s="127"/>
      <c r="I41" s="114">
        <f t="shared" si="2"/>
        <v>0</v>
      </c>
      <c r="J41" s="128"/>
      <c r="K41" s="327"/>
      <c r="L41" s="129"/>
      <c r="M41" s="128"/>
      <c r="N41" s="190"/>
      <c r="O41" s="118">
        <f t="shared" si="1"/>
        <v>0</v>
      </c>
      <c r="P41" s="119" t="str">
        <f>IF(Table1[[#This Row],[Total Cost of Materials for Project]]&lt;&gt;0,O41*$G$9,"")</f>
        <v/>
      </c>
      <c r="Q41" s="120" t="str">
        <f>IF(Table1[[#This Row],[Total Cost of Materials for Project]]&lt;&gt;0,O41*$G$10,"")</f>
        <v/>
      </c>
    </row>
    <row r="42" spans="1:17" s="121" customFormat="1" x14ac:dyDescent="0.25">
      <c r="A42" s="125"/>
      <c r="B42" s="126"/>
      <c r="C42" s="151"/>
      <c r="D42" s="127"/>
      <c r="E42" s="122"/>
      <c r="F42" s="186"/>
      <c r="G42" s="127"/>
      <c r="H42" s="127"/>
      <c r="I42" s="114">
        <f t="shared" si="2"/>
        <v>0</v>
      </c>
      <c r="J42" s="128"/>
      <c r="K42" s="327"/>
      <c r="L42" s="129"/>
      <c r="M42" s="128"/>
      <c r="N42" s="190"/>
      <c r="O42" s="118">
        <f t="shared" si="1"/>
        <v>0</v>
      </c>
      <c r="P42" s="119" t="str">
        <f>IF(Table1[[#This Row],[Total Cost of Materials for Project]]&lt;&gt;0,O42*$G$9,"")</f>
        <v/>
      </c>
      <c r="Q42" s="120" t="str">
        <f>IF(Table1[[#This Row],[Total Cost of Materials for Project]]&lt;&gt;0,O42*$G$10,"")</f>
        <v/>
      </c>
    </row>
    <row r="43" spans="1:17" s="121" customFormat="1" x14ac:dyDescent="0.25">
      <c r="A43" s="125"/>
      <c r="B43" s="126"/>
      <c r="C43" s="151"/>
      <c r="D43" s="127"/>
      <c r="E43" s="122"/>
      <c r="F43" s="186"/>
      <c r="G43" s="127"/>
      <c r="H43" s="127"/>
      <c r="I43" s="114">
        <f t="shared" si="2"/>
        <v>0</v>
      </c>
      <c r="J43" s="128"/>
      <c r="K43" s="327"/>
      <c r="L43" s="129"/>
      <c r="M43" s="128"/>
      <c r="N43" s="190"/>
      <c r="O43" s="118">
        <f t="shared" si="1"/>
        <v>0</v>
      </c>
      <c r="P43" s="119" t="str">
        <f>IF(Table1[[#This Row],[Total Cost of Materials for Project]]&lt;&gt;0,O43*$G$9,"")</f>
        <v/>
      </c>
      <c r="Q43" s="120" t="str">
        <f>IF(Table1[[#This Row],[Total Cost of Materials for Project]]&lt;&gt;0,O43*$G$10,"")</f>
        <v/>
      </c>
    </row>
    <row r="44" spans="1:17" s="121" customFormat="1" x14ac:dyDescent="0.25">
      <c r="A44" s="125"/>
      <c r="B44" s="126"/>
      <c r="C44" s="151"/>
      <c r="D44" s="127"/>
      <c r="E44" s="122"/>
      <c r="F44" s="186"/>
      <c r="G44" s="127"/>
      <c r="H44" s="127"/>
      <c r="I44" s="114">
        <f t="shared" si="2"/>
        <v>0</v>
      </c>
      <c r="J44" s="128"/>
      <c r="K44" s="327"/>
      <c r="L44" s="129"/>
      <c r="M44" s="128"/>
      <c r="N44" s="190"/>
      <c r="O44" s="118">
        <f t="shared" si="1"/>
        <v>0</v>
      </c>
      <c r="P44" s="119" t="str">
        <f>IF(Table1[[#This Row],[Total Cost of Materials for Project]]&lt;&gt;0,O44*$G$9,"")</f>
        <v/>
      </c>
      <c r="Q44" s="120" t="str">
        <f>IF(Table1[[#This Row],[Total Cost of Materials for Project]]&lt;&gt;0,O44*$G$10,"")</f>
        <v/>
      </c>
    </row>
    <row r="45" spans="1:17" s="121" customFormat="1" x14ac:dyDescent="0.25">
      <c r="A45" s="125"/>
      <c r="B45" s="126"/>
      <c r="C45" s="151"/>
      <c r="D45" s="127"/>
      <c r="E45" s="122"/>
      <c r="F45" s="186"/>
      <c r="G45" s="127"/>
      <c r="H45" s="127"/>
      <c r="I45" s="114">
        <f t="shared" si="2"/>
        <v>0</v>
      </c>
      <c r="J45" s="128"/>
      <c r="K45" s="327"/>
      <c r="L45" s="129"/>
      <c r="M45" s="128"/>
      <c r="N45" s="190"/>
      <c r="O45" s="118">
        <f t="shared" si="1"/>
        <v>0</v>
      </c>
      <c r="P45" s="119" t="str">
        <f>IF(Table1[[#This Row],[Total Cost of Materials for Project]]&lt;&gt;0,O45*$G$9,"")</f>
        <v/>
      </c>
      <c r="Q45" s="120" t="str">
        <f>IF(Table1[[#This Row],[Total Cost of Materials for Project]]&lt;&gt;0,O45*$G$10,"")</f>
        <v/>
      </c>
    </row>
    <row r="46" spans="1:17" s="121" customFormat="1" x14ac:dyDescent="0.25">
      <c r="A46" s="125"/>
      <c r="B46" s="126"/>
      <c r="C46" s="151"/>
      <c r="D46" s="127"/>
      <c r="E46" s="122"/>
      <c r="F46" s="186"/>
      <c r="G46" s="127"/>
      <c r="H46" s="127"/>
      <c r="I46" s="114">
        <f t="shared" si="2"/>
        <v>0</v>
      </c>
      <c r="J46" s="128"/>
      <c r="K46" s="327"/>
      <c r="L46" s="129"/>
      <c r="M46" s="128"/>
      <c r="N46" s="190"/>
      <c r="O46" s="118">
        <f t="shared" si="1"/>
        <v>0</v>
      </c>
      <c r="P46" s="119" t="str">
        <f>IF(Table1[[#This Row],[Total Cost of Materials for Project]]&lt;&gt;0,O46*$G$9,"")</f>
        <v/>
      </c>
      <c r="Q46" s="120" t="str">
        <f>IF(Table1[[#This Row],[Total Cost of Materials for Project]]&lt;&gt;0,O46*$G$10,"")</f>
        <v/>
      </c>
    </row>
    <row r="47" spans="1:17" s="121" customFormat="1" x14ac:dyDescent="0.25">
      <c r="A47" s="125"/>
      <c r="B47" s="126"/>
      <c r="C47" s="151"/>
      <c r="D47" s="127"/>
      <c r="E47" s="122"/>
      <c r="F47" s="186"/>
      <c r="G47" s="127"/>
      <c r="H47" s="127"/>
      <c r="I47" s="114">
        <f t="shared" si="2"/>
        <v>0</v>
      </c>
      <c r="J47" s="128"/>
      <c r="K47" s="327"/>
      <c r="L47" s="129"/>
      <c r="M47" s="128"/>
      <c r="N47" s="190"/>
      <c r="O47" s="118">
        <f t="shared" si="1"/>
        <v>0</v>
      </c>
      <c r="P47" s="119" t="str">
        <f>IF(Table1[[#This Row],[Total Cost of Materials for Project]]&lt;&gt;0,O47*$G$9,"")</f>
        <v/>
      </c>
      <c r="Q47" s="120" t="str">
        <f>IF(Table1[[#This Row],[Total Cost of Materials for Project]]&lt;&gt;0,O47*$G$10,"")</f>
        <v/>
      </c>
    </row>
    <row r="48" spans="1:17" s="121" customFormat="1" x14ac:dyDescent="0.25">
      <c r="A48" s="125"/>
      <c r="B48" s="126"/>
      <c r="C48" s="151"/>
      <c r="D48" s="127"/>
      <c r="E48" s="122"/>
      <c r="F48" s="186"/>
      <c r="G48" s="127"/>
      <c r="H48" s="127"/>
      <c r="I48" s="114">
        <f t="shared" si="2"/>
        <v>0</v>
      </c>
      <c r="J48" s="128"/>
      <c r="K48" s="327"/>
      <c r="L48" s="129"/>
      <c r="M48" s="128"/>
      <c r="N48" s="190"/>
      <c r="O48" s="118">
        <f t="shared" si="1"/>
        <v>0</v>
      </c>
      <c r="P48" s="119" t="str">
        <f>IF(Table1[[#This Row],[Total Cost of Materials for Project]]&lt;&gt;0,O48*$G$9,"")</f>
        <v/>
      </c>
      <c r="Q48" s="120" t="str">
        <f>IF(Table1[[#This Row],[Total Cost of Materials for Project]]&lt;&gt;0,O48*$G$10,"")</f>
        <v/>
      </c>
    </row>
    <row r="49" spans="1:17" s="121" customFormat="1" x14ac:dyDescent="0.25">
      <c r="A49" s="125"/>
      <c r="B49" s="126"/>
      <c r="C49" s="151"/>
      <c r="D49" s="127"/>
      <c r="E49" s="122"/>
      <c r="F49" s="186"/>
      <c r="G49" s="127"/>
      <c r="H49" s="127"/>
      <c r="I49" s="114">
        <f t="shared" si="2"/>
        <v>0</v>
      </c>
      <c r="J49" s="128"/>
      <c r="K49" s="327"/>
      <c r="L49" s="129"/>
      <c r="M49" s="128"/>
      <c r="N49" s="190"/>
      <c r="O49" s="118">
        <f t="shared" si="1"/>
        <v>0</v>
      </c>
      <c r="P49" s="119" t="str">
        <f>IF(Table1[[#This Row],[Total Cost of Materials for Project]]&lt;&gt;0,O49*$G$9,"")</f>
        <v/>
      </c>
      <c r="Q49" s="120" t="str">
        <f>IF(Table1[[#This Row],[Total Cost of Materials for Project]]&lt;&gt;0,O49*$G$10,"")</f>
        <v/>
      </c>
    </row>
    <row r="50" spans="1:17" s="121" customFormat="1" x14ac:dyDescent="0.25">
      <c r="A50" s="125"/>
      <c r="B50" s="126"/>
      <c r="C50" s="151"/>
      <c r="D50" s="127"/>
      <c r="E50" s="122"/>
      <c r="F50" s="186"/>
      <c r="G50" s="127"/>
      <c r="H50" s="127"/>
      <c r="I50" s="114">
        <f t="shared" si="2"/>
        <v>0</v>
      </c>
      <c r="J50" s="128"/>
      <c r="K50" s="327"/>
      <c r="L50" s="129"/>
      <c r="M50" s="128"/>
      <c r="N50" s="190"/>
      <c r="O50" s="118">
        <f t="shared" si="1"/>
        <v>0</v>
      </c>
      <c r="P50" s="119" t="str">
        <f>IF(Table1[[#This Row],[Total Cost of Materials for Project]]&lt;&gt;0,O50*$G$9,"")</f>
        <v/>
      </c>
      <c r="Q50" s="120" t="str">
        <f>IF(Table1[[#This Row],[Total Cost of Materials for Project]]&lt;&gt;0,O50*$G$10,"")</f>
        <v/>
      </c>
    </row>
    <row r="51" spans="1:17" s="121" customFormat="1" x14ac:dyDescent="0.25">
      <c r="A51" s="125"/>
      <c r="B51" s="126"/>
      <c r="C51" s="151"/>
      <c r="D51" s="127"/>
      <c r="E51" s="122"/>
      <c r="F51" s="186"/>
      <c r="G51" s="127"/>
      <c r="H51" s="127"/>
      <c r="I51" s="114">
        <f t="shared" si="2"/>
        <v>0</v>
      </c>
      <c r="J51" s="128"/>
      <c r="K51" s="327"/>
      <c r="L51" s="129"/>
      <c r="M51" s="128"/>
      <c r="N51" s="190"/>
      <c r="O51" s="118">
        <f t="shared" si="1"/>
        <v>0</v>
      </c>
      <c r="P51" s="119" t="str">
        <f>IF(Table1[[#This Row],[Total Cost of Materials for Project]]&lt;&gt;0,O51*$G$9,"")</f>
        <v/>
      </c>
      <c r="Q51" s="120" t="str">
        <f>IF(Table1[[#This Row],[Total Cost of Materials for Project]]&lt;&gt;0,O51*$G$10,"")</f>
        <v/>
      </c>
    </row>
    <row r="52" spans="1:17" s="121" customFormat="1" x14ac:dyDescent="0.25">
      <c r="A52" s="125"/>
      <c r="B52" s="126"/>
      <c r="C52" s="151"/>
      <c r="D52" s="127"/>
      <c r="E52" s="122"/>
      <c r="F52" s="186"/>
      <c r="G52" s="127"/>
      <c r="H52" s="127"/>
      <c r="I52" s="114">
        <f t="shared" si="2"/>
        <v>0</v>
      </c>
      <c r="J52" s="128"/>
      <c r="K52" s="327"/>
      <c r="L52" s="129"/>
      <c r="M52" s="128"/>
      <c r="N52" s="190"/>
      <c r="O52" s="118">
        <f t="shared" si="1"/>
        <v>0</v>
      </c>
      <c r="P52" s="119" t="str">
        <f>IF(Table1[[#This Row],[Total Cost of Materials for Project]]&lt;&gt;0,O52*$G$9,"")</f>
        <v/>
      </c>
      <c r="Q52" s="120" t="str">
        <f>IF(Table1[[#This Row],[Total Cost of Materials for Project]]&lt;&gt;0,O52*$G$10,"")</f>
        <v/>
      </c>
    </row>
    <row r="53" spans="1:17" s="121" customFormat="1" x14ac:dyDescent="0.25">
      <c r="A53" s="125"/>
      <c r="B53" s="126"/>
      <c r="C53" s="151"/>
      <c r="D53" s="127"/>
      <c r="E53" s="122"/>
      <c r="F53" s="186"/>
      <c r="G53" s="127"/>
      <c r="H53" s="127"/>
      <c r="I53" s="114">
        <f t="shared" si="2"/>
        <v>0</v>
      </c>
      <c r="J53" s="128"/>
      <c r="K53" s="327"/>
      <c r="L53" s="129"/>
      <c r="M53" s="128"/>
      <c r="N53" s="190"/>
      <c r="O53" s="118">
        <f t="shared" si="1"/>
        <v>0</v>
      </c>
      <c r="P53" s="119" t="str">
        <f>IF(Table1[[#This Row],[Total Cost of Materials for Project]]&lt;&gt;0,O53*$G$9,"")</f>
        <v/>
      </c>
      <c r="Q53" s="120" t="str">
        <f>IF(Table1[[#This Row],[Total Cost of Materials for Project]]&lt;&gt;0,O53*$G$10,"")</f>
        <v/>
      </c>
    </row>
    <row r="54" spans="1:17" s="121" customFormat="1" x14ac:dyDescent="0.25">
      <c r="A54" s="125"/>
      <c r="B54" s="126"/>
      <c r="C54" s="151"/>
      <c r="D54" s="127"/>
      <c r="E54" s="122"/>
      <c r="F54" s="186"/>
      <c r="G54" s="127"/>
      <c r="H54" s="127"/>
      <c r="I54" s="114">
        <f t="shared" si="2"/>
        <v>0</v>
      </c>
      <c r="J54" s="128"/>
      <c r="K54" s="327"/>
      <c r="L54" s="129"/>
      <c r="M54" s="128"/>
      <c r="N54" s="190"/>
      <c r="O54" s="118">
        <f t="shared" si="1"/>
        <v>0</v>
      </c>
      <c r="P54" s="119" t="str">
        <f>IF(Table1[[#This Row],[Total Cost of Materials for Project]]&lt;&gt;0,O54*$G$9,"")</f>
        <v/>
      </c>
      <c r="Q54" s="120" t="str">
        <f>IF(Table1[[#This Row],[Total Cost of Materials for Project]]&lt;&gt;0,O54*$G$10,"")</f>
        <v/>
      </c>
    </row>
    <row r="55" spans="1:17" s="121" customFormat="1" x14ac:dyDescent="0.25">
      <c r="A55" s="125"/>
      <c r="B55" s="126"/>
      <c r="C55" s="151"/>
      <c r="D55" s="127"/>
      <c r="E55" s="122"/>
      <c r="F55" s="186"/>
      <c r="G55" s="127"/>
      <c r="H55" s="127"/>
      <c r="I55" s="114">
        <f t="shared" si="2"/>
        <v>0</v>
      </c>
      <c r="J55" s="128"/>
      <c r="K55" s="327"/>
      <c r="L55" s="129"/>
      <c r="M55" s="128"/>
      <c r="N55" s="190"/>
      <c r="O55" s="118">
        <f t="shared" si="1"/>
        <v>0</v>
      </c>
      <c r="P55" s="119" t="str">
        <f>IF(Table1[[#This Row],[Total Cost of Materials for Project]]&lt;&gt;0,O55*$G$9,"")</f>
        <v/>
      </c>
      <c r="Q55" s="120" t="str">
        <f>IF(Table1[[#This Row],[Total Cost of Materials for Project]]&lt;&gt;0,O55*$G$10,"")</f>
        <v/>
      </c>
    </row>
    <row r="56" spans="1:17" s="121" customFormat="1" x14ac:dyDescent="0.25">
      <c r="A56" s="125"/>
      <c r="B56" s="126"/>
      <c r="C56" s="151"/>
      <c r="D56" s="127"/>
      <c r="E56" s="122"/>
      <c r="F56" s="186"/>
      <c r="G56" s="127"/>
      <c r="H56" s="127"/>
      <c r="I56" s="114">
        <f t="shared" si="2"/>
        <v>0</v>
      </c>
      <c r="J56" s="128"/>
      <c r="K56" s="327"/>
      <c r="L56" s="129"/>
      <c r="M56" s="128"/>
      <c r="N56" s="190"/>
      <c r="O56" s="118">
        <f t="shared" si="1"/>
        <v>0</v>
      </c>
      <c r="P56" s="119" t="str">
        <f>IF(Table1[[#This Row],[Total Cost of Materials for Project]]&lt;&gt;0,O56*$G$9,"")</f>
        <v/>
      </c>
      <c r="Q56" s="120" t="str">
        <f>IF(Table1[[#This Row],[Total Cost of Materials for Project]]&lt;&gt;0,O56*$G$10,"")</f>
        <v/>
      </c>
    </row>
    <row r="57" spans="1:17" s="121" customFormat="1" x14ac:dyDescent="0.25">
      <c r="A57" s="125"/>
      <c r="B57" s="126"/>
      <c r="C57" s="151"/>
      <c r="D57" s="127"/>
      <c r="E57" s="122"/>
      <c r="F57" s="186"/>
      <c r="G57" s="127"/>
      <c r="H57" s="127"/>
      <c r="I57" s="114">
        <f t="shared" si="2"/>
        <v>0</v>
      </c>
      <c r="J57" s="128"/>
      <c r="K57" s="327"/>
      <c r="L57" s="129"/>
      <c r="M57" s="128"/>
      <c r="N57" s="190"/>
      <c r="O57" s="118">
        <f t="shared" si="1"/>
        <v>0</v>
      </c>
      <c r="P57" s="119" t="str">
        <f>IF(Table1[[#This Row],[Total Cost of Materials for Project]]&lt;&gt;0,O57*$G$9,"")</f>
        <v/>
      </c>
      <c r="Q57" s="120" t="str">
        <f>IF(Table1[[#This Row],[Total Cost of Materials for Project]]&lt;&gt;0,O57*$G$10,"")</f>
        <v/>
      </c>
    </row>
    <row r="58" spans="1:17" s="121" customFormat="1" x14ac:dyDescent="0.25">
      <c r="A58" s="125"/>
      <c r="B58" s="126"/>
      <c r="C58" s="151"/>
      <c r="D58" s="127"/>
      <c r="E58" s="122"/>
      <c r="F58" s="186"/>
      <c r="G58" s="127"/>
      <c r="H58" s="127"/>
      <c r="I58" s="114">
        <f t="shared" ref="I58:I89" si="3">F58*G58</f>
        <v>0</v>
      </c>
      <c r="J58" s="128"/>
      <c r="K58" s="327"/>
      <c r="L58" s="129"/>
      <c r="M58" s="128"/>
      <c r="N58" s="190"/>
      <c r="O58" s="118">
        <f t="shared" ref="O58:O89" si="4">N58*G58</f>
        <v>0</v>
      </c>
      <c r="P58" s="119" t="str">
        <f>IF(Table1[[#This Row],[Total Cost of Materials for Project]]&lt;&gt;0,O58*$G$9,"")</f>
        <v/>
      </c>
      <c r="Q58" s="120" t="str">
        <f>IF(Table1[[#This Row],[Total Cost of Materials for Project]]&lt;&gt;0,O58*$G$10,"")</f>
        <v/>
      </c>
    </row>
    <row r="59" spans="1:17" s="121" customFormat="1" x14ac:dyDescent="0.25">
      <c r="A59" s="125"/>
      <c r="B59" s="126"/>
      <c r="C59" s="151"/>
      <c r="D59" s="127"/>
      <c r="E59" s="122"/>
      <c r="F59" s="186"/>
      <c r="G59" s="127"/>
      <c r="H59" s="127"/>
      <c r="I59" s="114">
        <f t="shared" si="3"/>
        <v>0</v>
      </c>
      <c r="J59" s="128"/>
      <c r="K59" s="327"/>
      <c r="L59" s="129"/>
      <c r="M59" s="128"/>
      <c r="N59" s="190"/>
      <c r="O59" s="118">
        <f t="shared" si="4"/>
        <v>0</v>
      </c>
      <c r="P59" s="119" t="str">
        <f>IF(Table1[[#This Row],[Total Cost of Materials for Project]]&lt;&gt;0,O59*$G$9,"")</f>
        <v/>
      </c>
      <c r="Q59" s="120" t="str">
        <f>IF(Table1[[#This Row],[Total Cost of Materials for Project]]&lt;&gt;0,O59*$G$10,"")</f>
        <v/>
      </c>
    </row>
    <row r="60" spans="1:17" s="121" customFormat="1" x14ac:dyDescent="0.25">
      <c r="A60" s="125"/>
      <c r="B60" s="126"/>
      <c r="C60" s="151"/>
      <c r="D60" s="127"/>
      <c r="E60" s="122"/>
      <c r="F60" s="186"/>
      <c r="G60" s="127"/>
      <c r="H60" s="127"/>
      <c r="I60" s="114">
        <f t="shared" si="3"/>
        <v>0</v>
      </c>
      <c r="J60" s="128"/>
      <c r="K60" s="327"/>
      <c r="L60" s="129"/>
      <c r="M60" s="128"/>
      <c r="N60" s="190"/>
      <c r="O60" s="118">
        <f t="shared" si="4"/>
        <v>0</v>
      </c>
      <c r="P60" s="119" t="str">
        <f>IF(Table1[[#This Row],[Total Cost of Materials for Project]]&lt;&gt;0,O60*$G$9,"")</f>
        <v/>
      </c>
      <c r="Q60" s="120" t="str">
        <f>IF(Table1[[#This Row],[Total Cost of Materials for Project]]&lt;&gt;0,O60*$G$10,"")</f>
        <v/>
      </c>
    </row>
    <row r="61" spans="1:17" s="121" customFormat="1" x14ac:dyDescent="0.25">
      <c r="A61" s="125"/>
      <c r="B61" s="126"/>
      <c r="C61" s="151"/>
      <c r="D61" s="127"/>
      <c r="E61" s="122"/>
      <c r="F61" s="186"/>
      <c r="G61" s="127"/>
      <c r="H61" s="127"/>
      <c r="I61" s="114">
        <f t="shared" si="3"/>
        <v>0</v>
      </c>
      <c r="J61" s="128"/>
      <c r="K61" s="327"/>
      <c r="L61" s="129"/>
      <c r="M61" s="128"/>
      <c r="N61" s="190"/>
      <c r="O61" s="118">
        <f t="shared" si="4"/>
        <v>0</v>
      </c>
      <c r="P61" s="119" t="str">
        <f>IF(Table1[[#This Row],[Total Cost of Materials for Project]]&lt;&gt;0,O61*$G$9,"")</f>
        <v/>
      </c>
      <c r="Q61" s="120" t="str">
        <f>IF(Table1[[#This Row],[Total Cost of Materials for Project]]&lt;&gt;0,O61*$G$10,"")</f>
        <v/>
      </c>
    </row>
    <row r="62" spans="1:17" s="121" customFormat="1" x14ac:dyDescent="0.25">
      <c r="A62" s="125"/>
      <c r="B62" s="126"/>
      <c r="C62" s="151"/>
      <c r="D62" s="127"/>
      <c r="E62" s="122"/>
      <c r="F62" s="186"/>
      <c r="G62" s="127"/>
      <c r="H62" s="127"/>
      <c r="I62" s="114">
        <f t="shared" si="3"/>
        <v>0</v>
      </c>
      <c r="J62" s="128"/>
      <c r="K62" s="327"/>
      <c r="L62" s="129"/>
      <c r="M62" s="128"/>
      <c r="N62" s="190"/>
      <c r="O62" s="118">
        <f t="shared" si="4"/>
        <v>0</v>
      </c>
      <c r="P62" s="119" t="str">
        <f>IF(Table1[[#This Row],[Total Cost of Materials for Project]]&lt;&gt;0,O62*$G$9,"")</f>
        <v/>
      </c>
      <c r="Q62" s="120" t="str">
        <f>IF(Table1[[#This Row],[Total Cost of Materials for Project]]&lt;&gt;0,O62*$G$10,"")</f>
        <v/>
      </c>
    </row>
    <row r="63" spans="1:17" s="121" customFormat="1" x14ac:dyDescent="0.25">
      <c r="A63" s="125"/>
      <c r="B63" s="126"/>
      <c r="C63" s="151"/>
      <c r="D63" s="127"/>
      <c r="E63" s="122"/>
      <c r="F63" s="186"/>
      <c r="G63" s="127"/>
      <c r="H63" s="127"/>
      <c r="I63" s="114">
        <f t="shared" si="3"/>
        <v>0</v>
      </c>
      <c r="J63" s="128"/>
      <c r="K63" s="327"/>
      <c r="L63" s="129"/>
      <c r="M63" s="128"/>
      <c r="N63" s="190"/>
      <c r="O63" s="118">
        <f t="shared" si="4"/>
        <v>0</v>
      </c>
      <c r="P63" s="119" t="str">
        <f>IF(Table1[[#This Row],[Total Cost of Materials for Project]]&lt;&gt;0,O63*$G$9,"")</f>
        <v/>
      </c>
      <c r="Q63" s="120" t="str">
        <f>IF(Table1[[#This Row],[Total Cost of Materials for Project]]&lt;&gt;0,O63*$G$10,"")</f>
        <v/>
      </c>
    </row>
    <row r="64" spans="1:17" s="121" customFormat="1" x14ac:dyDescent="0.25">
      <c r="A64" s="125"/>
      <c r="B64" s="126"/>
      <c r="C64" s="151"/>
      <c r="D64" s="127"/>
      <c r="E64" s="122"/>
      <c r="F64" s="186"/>
      <c r="G64" s="127"/>
      <c r="H64" s="127"/>
      <c r="I64" s="114">
        <f t="shared" si="3"/>
        <v>0</v>
      </c>
      <c r="J64" s="128"/>
      <c r="K64" s="327"/>
      <c r="L64" s="129"/>
      <c r="M64" s="128"/>
      <c r="N64" s="190"/>
      <c r="O64" s="118">
        <f t="shared" si="4"/>
        <v>0</v>
      </c>
      <c r="P64" s="119" t="str">
        <f>IF(Table1[[#This Row],[Total Cost of Materials for Project]]&lt;&gt;0,O64*$G$9,"")</f>
        <v/>
      </c>
      <c r="Q64" s="120" t="str">
        <f>IF(Table1[[#This Row],[Total Cost of Materials for Project]]&lt;&gt;0,O64*$G$10,"")</f>
        <v/>
      </c>
    </row>
    <row r="65" spans="1:17" s="121" customFormat="1" x14ac:dyDescent="0.25">
      <c r="A65" s="125"/>
      <c r="B65" s="126"/>
      <c r="C65" s="151"/>
      <c r="D65" s="127"/>
      <c r="E65" s="122"/>
      <c r="F65" s="186"/>
      <c r="G65" s="127"/>
      <c r="H65" s="127"/>
      <c r="I65" s="114">
        <f t="shared" si="3"/>
        <v>0</v>
      </c>
      <c r="J65" s="128"/>
      <c r="K65" s="327"/>
      <c r="L65" s="129"/>
      <c r="M65" s="128"/>
      <c r="N65" s="190"/>
      <c r="O65" s="118">
        <f t="shared" si="4"/>
        <v>0</v>
      </c>
      <c r="P65" s="119" t="str">
        <f>IF(Table1[[#This Row],[Total Cost of Materials for Project]]&lt;&gt;0,O65*$G$9,"")</f>
        <v/>
      </c>
      <c r="Q65" s="120" t="str">
        <f>IF(Table1[[#This Row],[Total Cost of Materials for Project]]&lt;&gt;0,O65*$G$10,"")</f>
        <v/>
      </c>
    </row>
    <row r="66" spans="1:17" s="121" customFormat="1" x14ac:dyDescent="0.25">
      <c r="A66" s="125"/>
      <c r="B66" s="126"/>
      <c r="C66" s="151"/>
      <c r="D66" s="127"/>
      <c r="E66" s="122"/>
      <c r="F66" s="186"/>
      <c r="G66" s="127"/>
      <c r="H66" s="127"/>
      <c r="I66" s="114">
        <f t="shared" si="3"/>
        <v>0</v>
      </c>
      <c r="J66" s="128"/>
      <c r="K66" s="327"/>
      <c r="L66" s="129"/>
      <c r="M66" s="128"/>
      <c r="N66" s="190"/>
      <c r="O66" s="118">
        <f t="shared" si="4"/>
        <v>0</v>
      </c>
      <c r="P66" s="119" t="str">
        <f>IF(Table1[[#This Row],[Total Cost of Materials for Project]]&lt;&gt;0,O66*$G$9,"")</f>
        <v/>
      </c>
      <c r="Q66" s="120" t="str">
        <f>IF(Table1[[#This Row],[Total Cost of Materials for Project]]&lt;&gt;0,O66*$G$10,"")</f>
        <v/>
      </c>
    </row>
    <row r="67" spans="1:17" s="121" customFormat="1" x14ac:dyDescent="0.25">
      <c r="A67" s="125"/>
      <c r="B67" s="126"/>
      <c r="C67" s="151"/>
      <c r="D67" s="127"/>
      <c r="E67" s="122"/>
      <c r="F67" s="186"/>
      <c r="G67" s="127"/>
      <c r="H67" s="127"/>
      <c r="I67" s="114">
        <f t="shared" si="3"/>
        <v>0</v>
      </c>
      <c r="J67" s="128"/>
      <c r="K67" s="327"/>
      <c r="L67" s="129"/>
      <c r="M67" s="128"/>
      <c r="N67" s="190"/>
      <c r="O67" s="118">
        <f t="shared" si="4"/>
        <v>0</v>
      </c>
      <c r="P67" s="119" t="str">
        <f>IF(Table1[[#This Row],[Total Cost of Materials for Project]]&lt;&gt;0,O67*$G$9,"")</f>
        <v/>
      </c>
      <c r="Q67" s="120" t="str">
        <f>IF(Table1[[#This Row],[Total Cost of Materials for Project]]&lt;&gt;0,O67*$G$10,"")</f>
        <v/>
      </c>
    </row>
    <row r="68" spans="1:17" s="121" customFormat="1" x14ac:dyDescent="0.25">
      <c r="A68" s="125"/>
      <c r="B68" s="126"/>
      <c r="C68" s="151"/>
      <c r="D68" s="127"/>
      <c r="E68" s="122"/>
      <c r="F68" s="186"/>
      <c r="G68" s="127"/>
      <c r="H68" s="127"/>
      <c r="I68" s="114">
        <f t="shared" si="3"/>
        <v>0</v>
      </c>
      <c r="J68" s="128"/>
      <c r="K68" s="327"/>
      <c r="L68" s="129"/>
      <c r="M68" s="128"/>
      <c r="N68" s="190"/>
      <c r="O68" s="118">
        <f t="shared" si="4"/>
        <v>0</v>
      </c>
      <c r="P68" s="119" t="str">
        <f>IF(Table1[[#This Row],[Total Cost of Materials for Project]]&lt;&gt;0,O68*$G$9,"")</f>
        <v/>
      </c>
      <c r="Q68" s="120" t="str">
        <f>IF(Table1[[#This Row],[Total Cost of Materials for Project]]&lt;&gt;0,O68*$G$10,"")</f>
        <v/>
      </c>
    </row>
    <row r="69" spans="1:17" s="121" customFormat="1" x14ac:dyDescent="0.25">
      <c r="A69" s="125"/>
      <c r="B69" s="126"/>
      <c r="C69" s="151"/>
      <c r="D69" s="127"/>
      <c r="E69" s="122"/>
      <c r="F69" s="186"/>
      <c r="G69" s="127"/>
      <c r="H69" s="127"/>
      <c r="I69" s="114">
        <f t="shared" si="3"/>
        <v>0</v>
      </c>
      <c r="J69" s="128"/>
      <c r="K69" s="327"/>
      <c r="L69" s="129"/>
      <c r="M69" s="128"/>
      <c r="N69" s="190"/>
      <c r="O69" s="118">
        <f t="shared" si="4"/>
        <v>0</v>
      </c>
      <c r="P69" s="119" t="str">
        <f>IF(Table1[[#This Row],[Total Cost of Materials for Project]]&lt;&gt;0,O69*$G$9,"")</f>
        <v/>
      </c>
      <c r="Q69" s="120" t="str">
        <f>IF(Table1[[#This Row],[Total Cost of Materials for Project]]&lt;&gt;0,O69*$G$10,"")</f>
        <v/>
      </c>
    </row>
    <row r="70" spans="1:17" s="121" customFormat="1" x14ac:dyDescent="0.25">
      <c r="A70" s="125"/>
      <c r="B70" s="126"/>
      <c r="C70" s="151"/>
      <c r="D70" s="127"/>
      <c r="E70" s="122"/>
      <c r="F70" s="186"/>
      <c r="G70" s="127"/>
      <c r="H70" s="127"/>
      <c r="I70" s="114">
        <f t="shared" si="3"/>
        <v>0</v>
      </c>
      <c r="J70" s="128"/>
      <c r="K70" s="327"/>
      <c r="L70" s="129"/>
      <c r="M70" s="128"/>
      <c r="N70" s="190"/>
      <c r="O70" s="118">
        <f t="shared" si="4"/>
        <v>0</v>
      </c>
      <c r="P70" s="119" t="str">
        <f>IF(Table1[[#This Row],[Total Cost of Materials for Project]]&lt;&gt;0,O70*$G$9,"")</f>
        <v/>
      </c>
      <c r="Q70" s="120" t="str">
        <f>IF(Table1[[#This Row],[Total Cost of Materials for Project]]&lt;&gt;0,O70*$G$10,"")</f>
        <v/>
      </c>
    </row>
    <row r="71" spans="1:17" s="121" customFormat="1" x14ac:dyDescent="0.25">
      <c r="A71" s="125"/>
      <c r="B71" s="126"/>
      <c r="C71" s="151"/>
      <c r="D71" s="127"/>
      <c r="E71" s="122"/>
      <c r="F71" s="186"/>
      <c r="G71" s="127"/>
      <c r="H71" s="127"/>
      <c r="I71" s="114">
        <f t="shared" si="3"/>
        <v>0</v>
      </c>
      <c r="J71" s="128"/>
      <c r="K71" s="327"/>
      <c r="L71" s="129"/>
      <c r="M71" s="128"/>
      <c r="N71" s="190"/>
      <c r="O71" s="118">
        <f t="shared" si="4"/>
        <v>0</v>
      </c>
      <c r="P71" s="119" t="str">
        <f>IF(Table1[[#This Row],[Total Cost of Materials for Project]]&lt;&gt;0,O71*$G$9,"")</f>
        <v/>
      </c>
      <c r="Q71" s="120" t="str">
        <f>IF(Table1[[#This Row],[Total Cost of Materials for Project]]&lt;&gt;0,O71*$G$10,"")</f>
        <v/>
      </c>
    </row>
    <row r="72" spans="1:17" s="121" customFormat="1" x14ac:dyDescent="0.25">
      <c r="A72" s="125"/>
      <c r="B72" s="126"/>
      <c r="C72" s="151"/>
      <c r="D72" s="127"/>
      <c r="E72" s="122"/>
      <c r="F72" s="186"/>
      <c r="G72" s="127"/>
      <c r="H72" s="127"/>
      <c r="I72" s="114">
        <f t="shared" si="3"/>
        <v>0</v>
      </c>
      <c r="J72" s="128"/>
      <c r="K72" s="327"/>
      <c r="L72" s="129"/>
      <c r="M72" s="128"/>
      <c r="N72" s="190"/>
      <c r="O72" s="118">
        <f t="shared" si="4"/>
        <v>0</v>
      </c>
      <c r="P72" s="119" t="str">
        <f>IF(Table1[[#This Row],[Total Cost of Materials for Project]]&lt;&gt;0,O72*$G$9,"")</f>
        <v/>
      </c>
      <c r="Q72" s="120" t="str">
        <f>IF(Table1[[#This Row],[Total Cost of Materials for Project]]&lt;&gt;0,O72*$G$10,"")</f>
        <v/>
      </c>
    </row>
    <row r="73" spans="1:17" s="121" customFormat="1" x14ac:dyDescent="0.25">
      <c r="A73" s="125"/>
      <c r="B73" s="126"/>
      <c r="C73" s="151"/>
      <c r="D73" s="127"/>
      <c r="E73" s="122"/>
      <c r="F73" s="186"/>
      <c r="G73" s="127"/>
      <c r="H73" s="127"/>
      <c r="I73" s="114">
        <f t="shared" si="3"/>
        <v>0</v>
      </c>
      <c r="J73" s="128"/>
      <c r="K73" s="327"/>
      <c r="L73" s="129"/>
      <c r="M73" s="128"/>
      <c r="N73" s="190"/>
      <c r="O73" s="118">
        <f t="shared" si="4"/>
        <v>0</v>
      </c>
      <c r="P73" s="119" t="str">
        <f>IF(Table1[[#This Row],[Total Cost of Materials for Project]]&lt;&gt;0,O73*$G$9,"")</f>
        <v/>
      </c>
      <c r="Q73" s="120" t="str">
        <f>IF(Table1[[#This Row],[Total Cost of Materials for Project]]&lt;&gt;0,O73*$G$10,"")</f>
        <v/>
      </c>
    </row>
    <row r="74" spans="1:17" s="121" customFormat="1" x14ac:dyDescent="0.25">
      <c r="A74" s="125"/>
      <c r="B74" s="126"/>
      <c r="C74" s="151"/>
      <c r="D74" s="127"/>
      <c r="E74" s="122"/>
      <c r="F74" s="186"/>
      <c r="G74" s="127"/>
      <c r="H74" s="127"/>
      <c r="I74" s="114">
        <f t="shared" si="3"/>
        <v>0</v>
      </c>
      <c r="J74" s="128"/>
      <c r="K74" s="327"/>
      <c r="L74" s="129"/>
      <c r="M74" s="128"/>
      <c r="N74" s="190"/>
      <c r="O74" s="118">
        <f t="shared" si="4"/>
        <v>0</v>
      </c>
      <c r="P74" s="119" t="str">
        <f>IF(Table1[[#This Row],[Total Cost of Materials for Project]]&lt;&gt;0,O74*$G$9,"")</f>
        <v/>
      </c>
      <c r="Q74" s="120" t="str">
        <f>IF(Table1[[#This Row],[Total Cost of Materials for Project]]&lt;&gt;0,O74*$G$10,"")</f>
        <v/>
      </c>
    </row>
    <row r="75" spans="1:17" s="121" customFormat="1" x14ac:dyDescent="0.25">
      <c r="A75" s="125"/>
      <c r="B75" s="126"/>
      <c r="C75" s="151"/>
      <c r="D75" s="127"/>
      <c r="E75" s="122"/>
      <c r="F75" s="186"/>
      <c r="G75" s="127"/>
      <c r="H75" s="127"/>
      <c r="I75" s="114">
        <f t="shared" si="3"/>
        <v>0</v>
      </c>
      <c r="J75" s="128"/>
      <c r="K75" s="327"/>
      <c r="L75" s="129"/>
      <c r="M75" s="128"/>
      <c r="N75" s="190"/>
      <c r="O75" s="118">
        <f t="shared" si="4"/>
        <v>0</v>
      </c>
      <c r="P75" s="119" t="str">
        <f>IF(Table1[[#This Row],[Total Cost of Materials for Project]]&lt;&gt;0,O75*$G$9,"")</f>
        <v/>
      </c>
      <c r="Q75" s="120" t="str">
        <f>IF(Table1[[#This Row],[Total Cost of Materials for Project]]&lt;&gt;0,O75*$G$10,"")</f>
        <v/>
      </c>
    </row>
    <row r="76" spans="1:17" s="121" customFormat="1" x14ac:dyDescent="0.25">
      <c r="A76" s="125"/>
      <c r="B76" s="126"/>
      <c r="C76" s="151"/>
      <c r="D76" s="127"/>
      <c r="E76" s="122"/>
      <c r="F76" s="186"/>
      <c r="G76" s="127"/>
      <c r="H76" s="127"/>
      <c r="I76" s="114">
        <f t="shared" si="3"/>
        <v>0</v>
      </c>
      <c r="J76" s="128"/>
      <c r="K76" s="327"/>
      <c r="L76" s="129"/>
      <c r="M76" s="128"/>
      <c r="N76" s="190"/>
      <c r="O76" s="118">
        <f t="shared" si="4"/>
        <v>0</v>
      </c>
      <c r="P76" s="119" t="str">
        <f>IF(Table1[[#This Row],[Total Cost of Materials for Project]]&lt;&gt;0,O76*$G$9,"")</f>
        <v/>
      </c>
      <c r="Q76" s="120" t="str">
        <f>IF(Table1[[#This Row],[Total Cost of Materials for Project]]&lt;&gt;0,O76*$G$10,"")</f>
        <v/>
      </c>
    </row>
    <row r="77" spans="1:17" s="121" customFormat="1" x14ac:dyDescent="0.25">
      <c r="A77" s="125"/>
      <c r="B77" s="126"/>
      <c r="C77" s="151"/>
      <c r="D77" s="127"/>
      <c r="E77" s="122"/>
      <c r="F77" s="186"/>
      <c r="G77" s="127"/>
      <c r="H77" s="127"/>
      <c r="I77" s="114">
        <f t="shared" si="3"/>
        <v>0</v>
      </c>
      <c r="J77" s="128"/>
      <c r="K77" s="327"/>
      <c r="L77" s="129"/>
      <c r="M77" s="128"/>
      <c r="N77" s="190"/>
      <c r="O77" s="118">
        <f t="shared" si="4"/>
        <v>0</v>
      </c>
      <c r="P77" s="119" t="str">
        <f>IF(Table1[[#This Row],[Total Cost of Materials for Project]]&lt;&gt;0,O77*$G$9,"")</f>
        <v/>
      </c>
      <c r="Q77" s="120" t="str">
        <f>IF(Table1[[#This Row],[Total Cost of Materials for Project]]&lt;&gt;0,O77*$G$10,"")</f>
        <v/>
      </c>
    </row>
    <row r="78" spans="1:17" s="121" customFormat="1" x14ac:dyDescent="0.25">
      <c r="A78" s="125"/>
      <c r="B78" s="126"/>
      <c r="C78" s="151"/>
      <c r="D78" s="127"/>
      <c r="E78" s="122"/>
      <c r="F78" s="186"/>
      <c r="G78" s="127"/>
      <c r="H78" s="127"/>
      <c r="I78" s="114">
        <f t="shared" si="3"/>
        <v>0</v>
      </c>
      <c r="J78" s="128"/>
      <c r="K78" s="327"/>
      <c r="L78" s="129"/>
      <c r="M78" s="128"/>
      <c r="N78" s="190"/>
      <c r="O78" s="118">
        <f t="shared" si="4"/>
        <v>0</v>
      </c>
      <c r="P78" s="119" t="str">
        <f>IF(Table1[[#This Row],[Total Cost of Materials for Project]]&lt;&gt;0,O78*$G$9,"")</f>
        <v/>
      </c>
      <c r="Q78" s="120" t="str">
        <f>IF(Table1[[#This Row],[Total Cost of Materials for Project]]&lt;&gt;0,O78*$G$10,"")</f>
        <v/>
      </c>
    </row>
    <row r="79" spans="1:17" s="121" customFormat="1" x14ac:dyDescent="0.25">
      <c r="A79" s="125"/>
      <c r="B79" s="126"/>
      <c r="C79" s="151"/>
      <c r="D79" s="127"/>
      <c r="E79" s="122"/>
      <c r="F79" s="186"/>
      <c r="G79" s="127"/>
      <c r="H79" s="127"/>
      <c r="I79" s="114">
        <f t="shared" si="3"/>
        <v>0</v>
      </c>
      <c r="J79" s="128"/>
      <c r="K79" s="327"/>
      <c r="L79" s="129"/>
      <c r="M79" s="128"/>
      <c r="N79" s="190"/>
      <c r="O79" s="118">
        <f t="shared" si="4"/>
        <v>0</v>
      </c>
      <c r="P79" s="119" t="str">
        <f>IF(Table1[[#This Row],[Total Cost of Materials for Project]]&lt;&gt;0,O79*$G$9,"")</f>
        <v/>
      </c>
      <c r="Q79" s="120" t="str">
        <f>IF(Table1[[#This Row],[Total Cost of Materials for Project]]&lt;&gt;0,O79*$G$10,"")</f>
        <v/>
      </c>
    </row>
    <row r="80" spans="1:17" s="121" customFormat="1" x14ac:dyDescent="0.25">
      <c r="A80" s="125"/>
      <c r="B80" s="126"/>
      <c r="C80" s="151"/>
      <c r="D80" s="127"/>
      <c r="E80" s="122"/>
      <c r="F80" s="186"/>
      <c r="G80" s="127"/>
      <c r="H80" s="127"/>
      <c r="I80" s="114">
        <f t="shared" si="3"/>
        <v>0</v>
      </c>
      <c r="J80" s="128"/>
      <c r="K80" s="327"/>
      <c r="L80" s="129"/>
      <c r="M80" s="128"/>
      <c r="N80" s="190"/>
      <c r="O80" s="118">
        <f t="shared" si="4"/>
        <v>0</v>
      </c>
      <c r="P80" s="119" t="str">
        <f>IF(Table1[[#This Row],[Total Cost of Materials for Project]]&lt;&gt;0,O80*$G$9,"")</f>
        <v/>
      </c>
      <c r="Q80" s="120" t="str">
        <f>IF(Table1[[#This Row],[Total Cost of Materials for Project]]&lt;&gt;0,O80*$G$10,"")</f>
        <v/>
      </c>
    </row>
    <row r="81" spans="1:17" s="121" customFormat="1" x14ac:dyDescent="0.25">
      <c r="A81" s="125"/>
      <c r="B81" s="126"/>
      <c r="C81" s="151"/>
      <c r="D81" s="127"/>
      <c r="E81" s="122"/>
      <c r="F81" s="186"/>
      <c r="G81" s="127"/>
      <c r="H81" s="127"/>
      <c r="I81" s="114">
        <f t="shared" si="3"/>
        <v>0</v>
      </c>
      <c r="J81" s="128"/>
      <c r="K81" s="327"/>
      <c r="L81" s="129"/>
      <c r="M81" s="128"/>
      <c r="N81" s="190"/>
      <c r="O81" s="118">
        <f t="shared" si="4"/>
        <v>0</v>
      </c>
      <c r="P81" s="119" t="str">
        <f>IF(Table1[[#This Row],[Total Cost of Materials for Project]]&lt;&gt;0,O81*$G$9,"")</f>
        <v/>
      </c>
      <c r="Q81" s="120" t="str">
        <f>IF(Table1[[#This Row],[Total Cost of Materials for Project]]&lt;&gt;0,O81*$G$10,"")</f>
        <v/>
      </c>
    </row>
    <row r="82" spans="1:17" s="121" customFormat="1" x14ac:dyDescent="0.25">
      <c r="A82" s="125"/>
      <c r="B82" s="126"/>
      <c r="C82" s="151"/>
      <c r="D82" s="127"/>
      <c r="E82" s="122"/>
      <c r="F82" s="186"/>
      <c r="G82" s="127"/>
      <c r="H82" s="127"/>
      <c r="I82" s="114">
        <f t="shared" si="3"/>
        <v>0</v>
      </c>
      <c r="J82" s="128"/>
      <c r="K82" s="327"/>
      <c r="L82" s="129"/>
      <c r="M82" s="128"/>
      <c r="N82" s="190"/>
      <c r="O82" s="118">
        <f t="shared" si="4"/>
        <v>0</v>
      </c>
      <c r="P82" s="119" t="str">
        <f>IF(Table1[[#This Row],[Total Cost of Materials for Project]]&lt;&gt;0,O82*$G$9,"")</f>
        <v/>
      </c>
      <c r="Q82" s="120" t="str">
        <f>IF(Table1[[#This Row],[Total Cost of Materials for Project]]&lt;&gt;0,O82*$G$10,"")</f>
        <v/>
      </c>
    </row>
    <row r="83" spans="1:17" s="121" customFormat="1" x14ac:dyDescent="0.25">
      <c r="A83" s="125"/>
      <c r="B83" s="126"/>
      <c r="C83" s="151"/>
      <c r="D83" s="127"/>
      <c r="E83" s="122"/>
      <c r="F83" s="186"/>
      <c r="G83" s="127"/>
      <c r="H83" s="127"/>
      <c r="I83" s="114">
        <f t="shared" si="3"/>
        <v>0</v>
      </c>
      <c r="J83" s="128"/>
      <c r="K83" s="327"/>
      <c r="L83" s="129"/>
      <c r="M83" s="128"/>
      <c r="N83" s="190"/>
      <c r="O83" s="118">
        <f t="shared" si="4"/>
        <v>0</v>
      </c>
      <c r="P83" s="119" t="str">
        <f>IF(Table1[[#This Row],[Total Cost of Materials for Project]]&lt;&gt;0,O83*$G$9,"")</f>
        <v/>
      </c>
      <c r="Q83" s="120" t="str">
        <f>IF(Table1[[#This Row],[Total Cost of Materials for Project]]&lt;&gt;0,O83*$G$10,"")</f>
        <v/>
      </c>
    </row>
    <row r="84" spans="1:17" s="121" customFormat="1" x14ac:dyDescent="0.25">
      <c r="A84" s="125"/>
      <c r="B84" s="126"/>
      <c r="C84" s="151"/>
      <c r="D84" s="127"/>
      <c r="E84" s="122"/>
      <c r="F84" s="186"/>
      <c r="G84" s="127"/>
      <c r="H84" s="127"/>
      <c r="I84" s="114">
        <f t="shared" si="3"/>
        <v>0</v>
      </c>
      <c r="J84" s="128"/>
      <c r="K84" s="327"/>
      <c r="L84" s="129"/>
      <c r="M84" s="128"/>
      <c r="N84" s="190"/>
      <c r="O84" s="118">
        <f t="shared" si="4"/>
        <v>0</v>
      </c>
      <c r="P84" s="119" t="str">
        <f>IF(Table1[[#This Row],[Total Cost of Materials for Project]]&lt;&gt;0,O84*$G$9,"")</f>
        <v/>
      </c>
      <c r="Q84" s="120" t="str">
        <f>IF(Table1[[#This Row],[Total Cost of Materials for Project]]&lt;&gt;0,O84*$G$10,"")</f>
        <v/>
      </c>
    </row>
    <row r="85" spans="1:17" s="121" customFormat="1" x14ac:dyDescent="0.25">
      <c r="A85" s="125"/>
      <c r="B85" s="126"/>
      <c r="C85" s="151"/>
      <c r="D85" s="127"/>
      <c r="E85" s="122"/>
      <c r="F85" s="186"/>
      <c r="G85" s="127"/>
      <c r="H85" s="127"/>
      <c r="I85" s="114">
        <f t="shared" si="3"/>
        <v>0</v>
      </c>
      <c r="J85" s="128"/>
      <c r="K85" s="327"/>
      <c r="L85" s="129"/>
      <c r="M85" s="128"/>
      <c r="N85" s="190"/>
      <c r="O85" s="118">
        <f t="shared" si="4"/>
        <v>0</v>
      </c>
      <c r="P85" s="119" t="str">
        <f>IF(Table1[[#This Row],[Total Cost of Materials for Project]]&lt;&gt;0,O85*$G$9,"")</f>
        <v/>
      </c>
      <c r="Q85" s="120" t="str">
        <f>IF(Table1[[#This Row],[Total Cost of Materials for Project]]&lt;&gt;0,O85*$G$10,"")</f>
        <v/>
      </c>
    </row>
    <row r="86" spans="1:17" s="121" customFormat="1" x14ac:dyDescent="0.25">
      <c r="A86" s="125"/>
      <c r="B86" s="126"/>
      <c r="C86" s="151"/>
      <c r="D86" s="127"/>
      <c r="E86" s="122"/>
      <c r="F86" s="186"/>
      <c r="G86" s="127"/>
      <c r="H86" s="127"/>
      <c r="I86" s="114">
        <f t="shared" si="3"/>
        <v>0</v>
      </c>
      <c r="J86" s="128"/>
      <c r="K86" s="327"/>
      <c r="L86" s="129"/>
      <c r="M86" s="128"/>
      <c r="N86" s="190"/>
      <c r="O86" s="118">
        <f t="shared" si="4"/>
        <v>0</v>
      </c>
      <c r="P86" s="119" t="str">
        <f>IF(Table1[[#This Row],[Total Cost of Materials for Project]]&lt;&gt;0,O86*$G$9,"")</f>
        <v/>
      </c>
      <c r="Q86" s="120" t="str">
        <f>IF(Table1[[#This Row],[Total Cost of Materials for Project]]&lt;&gt;0,O86*$G$10,"")</f>
        <v/>
      </c>
    </row>
    <row r="87" spans="1:17" s="121" customFormat="1" x14ac:dyDescent="0.25">
      <c r="A87" s="125"/>
      <c r="B87" s="126"/>
      <c r="C87" s="151"/>
      <c r="D87" s="127"/>
      <c r="E87" s="122"/>
      <c r="F87" s="186"/>
      <c r="G87" s="127"/>
      <c r="H87" s="127"/>
      <c r="I87" s="114">
        <f t="shared" si="3"/>
        <v>0</v>
      </c>
      <c r="J87" s="128"/>
      <c r="K87" s="327"/>
      <c r="L87" s="129"/>
      <c r="M87" s="128"/>
      <c r="N87" s="190"/>
      <c r="O87" s="118">
        <f t="shared" si="4"/>
        <v>0</v>
      </c>
      <c r="P87" s="119" t="str">
        <f>IF(Table1[[#This Row],[Total Cost of Materials for Project]]&lt;&gt;0,O87*$G$9,"")</f>
        <v/>
      </c>
      <c r="Q87" s="120" t="str">
        <f>IF(Table1[[#This Row],[Total Cost of Materials for Project]]&lt;&gt;0,O87*$G$10,"")</f>
        <v/>
      </c>
    </row>
    <row r="88" spans="1:17" s="121" customFormat="1" x14ac:dyDescent="0.25">
      <c r="A88" s="125"/>
      <c r="B88" s="126"/>
      <c r="C88" s="151"/>
      <c r="D88" s="127"/>
      <c r="E88" s="122"/>
      <c r="F88" s="186"/>
      <c r="G88" s="127"/>
      <c r="H88" s="127"/>
      <c r="I88" s="114">
        <f t="shared" si="3"/>
        <v>0</v>
      </c>
      <c r="J88" s="128"/>
      <c r="K88" s="327"/>
      <c r="L88" s="129"/>
      <c r="M88" s="128"/>
      <c r="N88" s="190"/>
      <c r="O88" s="118">
        <f t="shared" si="4"/>
        <v>0</v>
      </c>
      <c r="P88" s="119" t="str">
        <f>IF(Table1[[#This Row],[Total Cost of Materials for Project]]&lt;&gt;0,O88*$G$9,"")</f>
        <v/>
      </c>
      <c r="Q88" s="120" t="str">
        <f>IF(Table1[[#This Row],[Total Cost of Materials for Project]]&lt;&gt;0,O88*$G$10,"")</f>
        <v/>
      </c>
    </row>
    <row r="89" spans="1:17" s="121" customFormat="1" x14ac:dyDescent="0.25">
      <c r="A89" s="125"/>
      <c r="B89" s="126"/>
      <c r="C89" s="151"/>
      <c r="D89" s="127"/>
      <c r="E89" s="122"/>
      <c r="F89" s="186"/>
      <c r="G89" s="127"/>
      <c r="H89" s="127"/>
      <c r="I89" s="114">
        <f t="shared" si="3"/>
        <v>0</v>
      </c>
      <c r="J89" s="128"/>
      <c r="K89" s="327"/>
      <c r="L89" s="129"/>
      <c r="M89" s="128"/>
      <c r="N89" s="190"/>
      <c r="O89" s="118">
        <f t="shared" si="4"/>
        <v>0</v>
      </c>
      <c r="P89" s="119" t="str">
        <f>IF(Table1[[#This Row],[Total Cost of Materials for Project]]&lt;&gt;0,O89*$G$9,"")</f>
        <v/>
      </c>
      <c r="Q89" s="120" t="str">
        <f>IF(Table1[[#This Row],[Total Cost of Materials for Project]]&lt;&gt;0,O89*$G$10,"")</f>
        <v/>
      </c>
    </row>
    <row r="90" spans="1:17" s="121" customFormat="1" x14ac:dyDescent="0.25">
      <c r="A90" s="125"/>
      <c r="B90" s="126"/>
      <c r="C90" s="151"/>
      <c r="D90" s="127"/>
      <c r="E90" s="122"/>
      <c r="F90" s="186"/>
      <c r="G90" s="127"/>
      <c r="H90" s="127"/>
      <c r="I90" s="114">
        <f t="shared" ref="I90:I121" si="5">F90*G90</f>
        <v>0</v>
      </c>
      <c r="J90" s="128"/>
      <c r="K90" s="327"/>
      <c r="L90" s="129"/>
      <c r="M90" s="128"/>
      <c r="N90" s="190"/>
      <c r="O90" s="118">
        <f t="shared" ref="O90:O121" si="6">N90*G90</f>
        <v>0</v>
      </c>
      <c r="P90" s="119" t="str">
        <f>IF(Table1[[#This Row],[Total Cost of Materials for Project]]&lt;&gt;0,O90*$G$9,"")</f>
        <v/>
      </c>
      <c r="Q90" s="120" t="str">
        <f>IF(Table1[[#This Row],[Total Cost of Materials for Project]]&lt;&gt;0,O90*$G$10,"")</f>
        <v/>
      </c>
    </row>
    <row r="91" spans="1:17" s="121" customFormat="1" x14ac:dyDescent="0.25">
      <c r="A91" s="125"/>
      <c r="B91" s="126"/>
      <c r="C91" s="151"/>
      <c r="D91" s="127"/>
      <c r="E91" s="122"/>
      <c r="F91" s="186"/>
      <c r="G91" s="127"/>
      <c r="H91" s="127"/>
      <c r="I91" s="114">
        <f t="shared" si="5"/>
        <v>0</v>
      </c>
      <c r="J91" s="128"/>
      <c r="K91" s="327"/>
      <c r="L91" s="129"/>
      <c r="M91" s="128"/>
      <c r="N91" s="190"/>
      <c r="O91" s="118">
        <f t="shared" si="6"/>
        <v>0</v>
      </c>
      <c r="P91" s="119" t="str">
        <f>IF(Table1[[#This Row],[Total Cost of Materials for Project]]&lt;&gt;0,O91*$G$9,"")</f>
        <v/>
      </c>
      <c r="Q91" s="120" t="str">
        <f>IF(Table1[[#This Row],[Total Cost of Materials for Project]]&lt;&gt;0,O91*$G$10,"")</f>
        <v/>
      </c>
    </row>
    <row r="92" spans="1:17" s="121" customFormat="1" x14ac:dyDescent="0.25">
      <c r="A92" s="125"/>
      <c r="B92" s="126"/>
      <c r="C92" s="151"/>
      <c r="D92" s="127"/>
      <c r="E92" s="122"/>
      <c r="F92" s="186"/>
      <c r="G92" s="127"/>
      <c r="H92" s="127"/>
      <c r="I92" s="114">
        <f t="shared" si="5"/>
        <v>0</v>
      </c>
      <c r="J92" s="128"/>
      <c r="K92" s="327"/>
      <c r="L92" s="129"/>
      <c r="M92" s="128"/>
      <c r="N92" s="190"/>
      <c r="O92" s="118">
        <f t="shared" si="6"/>
        <v>0</v>
      </c>
      <c r="P92" s="119" t="str">
        <f>IF(Table1[[#This Row],[Total Cost of Materials for Project]]&lt;&gt;0,O92*$G$9,"")</f>
        <v/>
      </c>
      <c r="Q92" s="120" t="str">
        <f>IF(Table1[[#This Row],[Total Cost of Materials for Project]]&lt;&gt;0,O92*$G$10,"")</f>
        <v/>
      </c>
    </row>
    <row r="93" spans="1:17" s="121" customFormat="1" x14ac:dyDescent="0.25">
      <c r="A93" s="125"/>
      <c r="B93" s="126"/>
      <c r="C93" s="151"/>
      <c r="D93" s="127"/>
      <c r="E93" s="122"/>
      <c r="F93" s="186"/>
      <c r="G93" s="127"/>
      <c r="H93" s="127"/>
      <c r="I93" s="114">
        <f t="shared" si="5"/>
        <v>0</v>
      </c>
      <c r="J93" s="128"/>
      <c r="K93" s="327"/>
      <c r="L93" s="129"/>
      <c r="M93" s="128"/>
      <c r="N93" s="190"/>
      <c r="O93" s="118">
        <f t="shared" si="6"/>
        <v>0</v>
      </c>
      <c r="P93" s="119" t="str">
        <f>IF(Table1[[#This Row],[Total Cost of Materials for Project]]&lt;&gt;0,O93*$G$9,"")</f>
        <v/>
      </c>
      <c r="Q93" s="120" t="str">
        <f>IF(Table1[[#This Row],[Total Cost of Materials for Project]]&lt;&gt;0,O93*$G$10,"")</f>
        <v/>
      </c>
    </row>
    <row r="94" spans="1:17" s="121" customFormat="1" x14ac:dyDescent="0.25">
      <c r="A94" s="125"/>
      <c r="B94" s="126"/>
      <c r="C94" s="151"/>
      <c r="D94" s="127"/>
      <c r="E94" s="122"/>
      <c r="F94" s="186"/>
      <c r="G94" s="127"/>
      <c r="H94" s="127"/>
      <c r="I94" s="114">
        <f t="shared" si="5"/>
        <v>0</v>
      </c>
      <c r="J94" s="128"/>
      <c r="K94" s="327"/>
      <c r="L94" s="129"/>
      <c r="M94" s="128"/>
      <c r="N94" s="190"/>
      <c r="O94" s="118">
        <f t="shared" si="6"/>
        <v>0</v>
      </c>
      <c r="P94" s="119" t="str">
        <f>IF(Table1[[#This Row],[Total Cost of Materials for Project]]&lt;&gt;0,O94*$G$9,"")</f>
        <v/>
      </c>
      <c r="Q94" s="120" t="str">
        <f>IF(Table1[[#This Row],[Total Cost of Materials for Project]]&lt;&gt;0,O94*$G$10,"")</f>
        <v/>
      </c>
    </row>
    <row r="95" spans="1:17" s="121" customFormat="1" x14ac:dyDescent="0.25">
      <c r="A95" s="125"/>
      <c r="B95" s="126"/>
      <c r="C95" s="151"/>
      <c r="D95" s="127"/>
      <c r="E95" s="122"/>
      <c r="F95" s="186"/>
      <c r="G95" s="127"/>
      <c r="H95" s="127"/>
      <c r="I95" s="114">
        <f t="shared" si="5"/>
        <v>0</v>
      </c>
      <c r="J95" s="128"/>
      <c r="K95" s="327"/>
      <c r="L95" s="129"/>
      <c r="M95" s="128"/>
      <c r="N95" s="190"/>
      <c r="O95" s="118">
        <f t="shared" si="6"/>
        <v>0</v>
      </c>
      <c r="P95" s="119" t="str">
        <f>IF(Table1[[#This Row],[Total Cost of Materials for Project]]&lt;&gt;0,O95*$G$9,"")</f>
        <v/>
      </c>
      <c r="Q95" s="120" t="str">
        <f>IF(Table1[[#This Row],[Total Cost of Materials for Project]]&lt;&gt;0,O95*$G$10,"")</f>
        <v/>
      </c>
    </row>
    <row r="96" spans="1:17" s="121" customFormat="1" x14ac:dyDescent="0.25">
      <c r="A96" s="125"/>
      <c r="B96" s="126"/>
      <c r="C96" s="151"/>
      <c r="D96" s="127"/>
      <c r="E96" s="122"/>
      <c r="F96" s="186"/>
      <c r="G96" s="127"/>
      <c r="H96" s="127"/>
      <c r="I96" s="114">
        <f t="shared" si="5"/>
        <v>0</v>
      </c>
      <c r="J96" s="128"/>
      <c r="K96" s="327"/>
      <c r="L96" s="129"/>
      <c r="M96" s="128"/>
      <c r="N96" s="190"/>
      <c r="O96" s="118">
        <f t="shared" si="6"/>
        <v>0</v>
      </c>
      <c r="P96" s="119" t="str">
        <f>IF(Table1[[#This Row],[Total Cost of Materials for Project]]&lt;&gt;0,O96*$G$9,"")</f>
        <v/>
      </c>
      <c r="Q96" s="120" t="str">
        <f>IF(Table1[[#This Row],[Total Cost of Materials for Project]]&lt;&gt;0,O96*$G$10,"")</f>
        <v/>
      </c>
    </row>
    <row r="97" spans="1:17" s="121" customFormat="1" x14ac:dyDescent="0.25">
      <c r="A97" s="125"/>
      <c r="B97" s="126"/>
      <c r="C97" s="151"/>
      <c r="D97" s="127"/>
      <c r="E97" s="122"/>
      <c r="F97" s="186"/>
      <c r="G97" s="127"/>
      <c r="H97" s="127"/>
      <c r="I97" s="114">
        <f t="shared" si="5"/>
        <v>0</v>
      </c>
      <c r="J97" s="128"/>
      <c r="K97" s="327"/>
      <c r="L97" s="129"/>
      <c r="M97" s="128"/>
      <c r="N97" s="190"/>
      <c r="O97" s="118">
        <f t="shared" si="6"/>
        <v>0</v>
      </c>
      <c r="P97" s="119" t="str">
        <f>IF(Table1[[#This Row],[Total Cost of Materials for Project]]&lt;&gt;0,O97*$G$9,"")</f>
        <v/>
      </c>
      <c r="Q97" s="120" t="str">
        <f>IF(Table1[[#This Row],[Total Cost of Materials for Project]]&lt;&gt;0,O97*$G$10,"")</f>
        <v/>
      </c>
    </row>
    <row r="98" spans="1:17" s="121" customFormat="1" x14ac:dyDescent="0.25">
      <c r="A98" s="125"/>
      <c r="B98" s="126"/>
      <c r="C98" s="151"/>
      <c r="D98" s="127"/>
      <c r="E98" s="122"/>
      <c r="F98" s="186"/>
      <c r="G98" s="127"/>
      <c r="H98" s="127"/>
      <c r="I98" s="114">
        <f t="shared" si="5"/>
        <v>0</v>
      </c>
      <c r="J98" s="128"/>
      <c r="K98" s="327"/>
      <c r="L98" s="129"/>
      <c r="M98" s="128"/>
      <c r="N98" s="190"/>
      <c r="O98" s="118">
        <f t="shared" si="6"/>
        <v>0</v>
      </c>
      <c r="P98" s="119" t="str">
        <f>IF(Table1[[#This Row],[Total Cost of Materials for Project]]&lt;&gt;0,O98*$G$9,"")</f>
        <v/>
      </c>
      <c r="Q98" s="120" t="str">
        <f>IF(Table1[[#This Row],[Total Cost of Materials for Project]]&lt;&gt;0,O98*$G$10,"")</f>
        <v/>
      </c>
    </row>
    <row r="99" spans="1:17" s="121" customFormat="1" x14ac:dyDescent="0.25">
      <c r="A99" s="125"/>
      <c r="B99" s="126"/>
      <c r="C99" s="151"/>
      <c r="D99" s="127"/>
      <c r="E99" s="122"/>
      <c r="F99" s="186"/>
      <c r="G99" s="127"/>
      <c r="H99" s="127"/>
      <c r="I99" s="114">
        <f t="shared" si="5"/>
        <v>0</v>
      </c>
      <c r="J99" s="128"/>
      <c r="K99" s="327"/>
      <c r="L99" s="129"/>
      <c r="M99" s="128"/>
      <c r="N99" s="190"/>
      <c r="O99" s="118">
        <f t="shared" si="6"/>
        <v>0</v>
      </c>
      <c r="P99" s="119" t="str">
        <f>IF(Table1[[#This Row],[Total Cost of Materials for Project]]&lt;&gt;0,O99*$G$9,"")</f>
        <v/>
      </c>
      <c r="Q99" s="120" t="str">
        <f>IF(Table1[[#This Row],[Total Cost of Materials for Project]]&lt;&gt;0,O99*$G$10,"")</f>
        <v/>
      </c>
    </row>
    <row r="100" spans="1:17" s="121" customFormat="1" x14ac:dyDescent="0.25">
      <c r="A100" s="125"/>
      <c r="B100" s="126"/>
      <c r="C100" s="151"/>
      <c r="D100" s="127"/>
      <c r="E100" s="122"/>
      <c r="F100" s="186"/>
      <c r="G100" s="127"/>
      <c r="H100" s="127"/>
      <c r="I100" s="114">
        <f t="shared" si="5"/>
        <v>0</v>
      </c>
      <c r="J100" s="128"/>
      <c r="K100" s="327"/>
      <c r="L100" s="129"/>
      <c r="M100" s="128"/>
      <c r="N100" s="190"/>
      <c r="O100" s="118">
        <f t="shared" si="6"/>
        <v>0</v>
      </c>
      <c r="P100" s="119" t="str">
        <f>IF(Table1[[#This Row],[Total Cost of Materials for Project]]&lt;&gt;0,O100*$G$9,"")</f>
        <v/>
      </c>
      <c r="Q100" s="120" t="str">
        <f>IF(Table1[[#This Row],[Total Cost of Materials for Project]]&lt;&gt;0,O100*$G$10,"")</f>
        <v/>
      </c>
    </row>
    <row r="101" spans="1:17" s="121" customFormat="1" x14ac:dyDescent="0.25">
      <c r="A101" s="125"/>
      <c r="B101" s="126"/>
      <c r="C101" s="151"/>
      <c r="D101" s="127"/>
      <c r="E101" s="122"/>
      <c r="F101" s="186"/>
      <c r="G101" s="127"/>
      <c r="H101" s="127"/>
      <c r="I101" s="114">
        <f t="shared" si="5"/>
        <v>0</v>
      </c>
      <c r="J101" s="128"/>
      <c r="K101" s="327"/>
      <c r="L101" s="129"/>
      <c r="M101" s="128"/>
      <c r="N101" s="190"/>
      <c r="O101" s="118">
        <f t="shared" si="6"/>
        <v>0</v>
      </c>
      <c r="P101" s="119" t="str">
        <f>IF(Table1[[#This Row],[Total Cost of Materials for Project]]&lt;&gt;0,O101*$G$9,"")</f>
        <v/>
      </c>
      <c r="Q101" s="120" t="str">
        <f>IF(Table1[[#This Row],[Total Cost of Materials for Project]]&lt;&gt;0,O101*$G$10,"")</f>
        <v/>
      </c>
    </row>
    <row r="102" spans="1:17" s="121" customFormat="1" x14ac:dyDescent="0.25">
      <c r="A102" s="125"/>
      <c r="B102" s="126"/>
      <c r="C102" s="151"/>
      <c r="D102" s="127"/>
      <c r="E102" s="122"/>
      <c r="F102" s="186"/>
      <c r="G102" s="127"/>
      <c r="H102" s="127"/>
      <c r="I102" s="114">
        <f t="shared" si="5"/>
        <v>0</v>
      </c>
      <c r="J102" s="128"/>
      <c r="K102" s="327"/>
      <c r="L102" s="129"/>
      <c r="M102" s="128"/>
      <c r="N102" s="190"/>
      <c r="O102" s="118">
        <f t="shared" si="6"/>
        <v>0</v>
      </c>
      <c r="P102" s="119" t="str">
        <f>IF(Table1[[#This Row],[Total Cost of Materials for Project]]&lt;&gt;0,O102*$G$9,"")</f>
        <v/>
      </c>
      <c r="Q102" s="120" t="str">
        <f>IF(Table1[[#This Row],[Total Cost of Materials for Project]]&lt;&gt;0,O102*$G$10,"")</f>
        <v/>
      </c>
    </row>
    <row r="103" spans="1:17" s="121" customFormat="1" x14ac:dyDescent="0.25">
      <c r="A103" s="125"/>
      <c r="B103" s="126"/>
      <c r="C103" s="151"/>
      <c r="D103" s="127"/>
      <c r="E103" s="122"/>
      <c r="F103" s="186"/>
      <c r="G103" s="127"/>
      <c r="H103" s="127"/>
      <c r="I103" s="114">
        <f t="shared" si="5"/>
        <v>0</v>
      </c>
      <c r="J103" s="128"/>
      <c r="K103" s="327"/>
      <c r="L103" s="129"/>
      <c r="M103" s="128"/>
      <c r="N103" s="190"/>
      <c r="O103" s="118">
        <f t="shared" si="6"/>
        <v>0</v>
      </c>
      <c r="P103" s="119" t="str">
        <f>IF(Table1[[#This Row],[Total Cost of Materials for Project]]&lt;&gt;0,O103*$G$9,"")</f>
        <v/>
      </c>
      <c r="Q103" s="120" t="str">
        <f>IF(Table1[[#This Row],[Total Cost of Materials for Project]]&lt;&gt;0,O103*$G$10,"")</f>
        <v/>
      </c>
    </row>
    <row r="104" spans="1:17" s="121" customFormat="1" x14ac:dyDescent="0.25">
      <c r="A104" s="125"/>
      <c r="B104" s="126"/>
      <c r="C104" s="151"/>
      <c r="D104" s="127"/>
      <c r="E104" s="122"/>
      <c r="F104" s="186"/>
      <c r="G104" s="127"/>
      <c r="H104" s="127"/>
      <c r="I104" s="114">
        <f t="shared" si="5"/>
        <v>0</v>
      </c>
      <c r="J104" s="128"/>
      <c r="K104" s="327"/>
      <c r="L104" s="129"/>
      <c r="M104" s="128"/>
      <c r="N104" s="190"/>
      <c r="O104" s="118">
        <f t="shared" si="6"/>
        <v>0</v>
      </c>
      <c r="P104" s="119" t="str">
        <f>IF(Table1[[#This Row],[Total Cost of Materials for Project]]&lt;&gt;0,O104*$G$9,"")</f>
        <v/>
      </c>
      <c r="Q104" s="120" t="str">
        <f>IF(Table1[[#This Row],[Total Cost of Materials for Project]]&lt;&gt;0,O104*$G$10,"")</f>
        <v/>
      </c>
    </row>
    <row r="105" spans="1:17" s="121" customFormat="1" x14ac:dyDescent="0.25">
      <c r="A105" s="125"/>
      <c r="B105" s="126"/>
      <c r="C105" s="151"/>
      <c r="D105" s="127"/>
      <c r="E105" s="122"/>
      <c r="F105" s="186"/>
      <c r="G105" s="127"/>
      <c r="H105" s="127"/>
      <c r="I105" s="114">
        <f t="shared" si="5"/>
        <v>0</v>
      </c>
      <c r="J105" s="128"/>
      <c r="K105" s="327"/>
      <c r="L105" s="129"/>
      <c r="M105" s="128"/>
      <c r="N105" s="190"/>
      <c r="O105" s="118">
        <f t="shared" si="6"/>
        <v>0</v>
      </c>
      <c r="P105" s="119" t="str">
        <f>IF(Table1[[#This Row],[Total Cost of Materials for Project]]&lt;&gt;0,O105*$G$9,"")</f>
        <v/>
      </c>
      <c r="Q105" s="120" t="str">
        <f>IF(Table1[[#This Row],[Total Cost of Materials for Project]]&lt;&gt;0,O105*$G$10,"")</f>
        <v/>
      </c>
    </row>
    <row r="106" spans="1:17" s="121" customFormat="1" x14ac:dyDescent="0.25">
      <c r="A106" s="125"/>
      <c r="B106" s="126"/>
      <c r="C106" s="151"/>
      <c r="D106" s="127"/>
      <c r="E106" s="122"/>
      <c r="F106" s="186"/>
      <c r="G106" s="127"/>
      <c r="H106" s="127"/>
      <c r="I106" s="114">
        <f t="shared" si="5"/>
        <v>0</v>
      </c>
      <c r="J106" s="128"/>
      <c r="K106" s="327"/>
      <c r="L106" s="129"/>
      <c r="M106" s="128"/>
      <c r="N106" s="190"/>
      <c r="O106" s="118">
        <f t="shared" si="6"/>
        <v>0</v>
      </c>
      <c r="P106" s="119" t="str">
        <f>IF(Table1[[#This Row],[Total Cost of Materials for Project]]&lt;&gt;0,O106*$G$9,"")</f>
        <v/>
      </c>
      <c r="Q106" s="120" t="str">
        <f>IF(Table1[[#This Row],[Total Cost of Materials for Project]]&lt;&gt;0,O106*$G$10,"")</f>
        <v/>
      </c>
    </row>
    <row r="107" spans="1:17" s="121" customFormat="1" x14ac:dyDescent="0.25">
      <c r="A107" s="125"/>
      <c r="B107" s="126"/>
      <c r="C107" s="151"/>
      <c r="D107" s="127"/>
      <c r="E107" s="122"/>
      <c r="F107" s="186"/>
      <c r="G107" s="127"/>
      <c r="H107" s="127"/>
      <c r="I107" s="114">
        <f t="shared" si="5"/>
        <v>0</v>
      </c>
      <c r="J107" s="128"/>
      <c r="K107" s="327"/>
      <c r="L107" s="129"/>
      <c r="M107" s="128"/>
      <c r="N107" s="190"/>
      <c r="O107" s="118">
        <f t="shared" si="6"/>
        <v>0</v>
      </c>
      <c r="P107" s="119" t="str">
        <f>IF(Table1[[#This Row],[Total Cost of Materials for Project]]&lt;&gt;0,O107*$G$9,"")</f>
        <v/>
      </c>
      <c r="Q107" s="120" t="str">
        <f>IF(Table1[[#This Row],[Total Cost of Materials for Project]]&lt;&gt;0,O107*$G$10,"")</f>
        <v/>
      </c>
    </row>
    <row r="108" spans="1:17" s="121" customFormat="1" x14ac:dyDescent="0.25">
      <c r="A108" s="125"/>
      <c r="B108" s="126"/>
      <c r="C108" s="151"/>
      <c r="D108" s="127"/>
      <c r="E108" s="122"/>
      <c r="F108" s="186"/>
      <c r="G108" s="127"/>
      <c r="H108" s="127"/>
      <c r="I108" s="114">
        <f t="shared" si="5"/>
        <v>0</v>
      </c>
      <c r="J108" s="128"/>
      <c r="K108" s="327"/>
      <c r="L108" s="129"/>
      <c r="M108" s="128"/>
      <c r="N108" s="190"/>
      <c r="O108" s="118">
        <f t="shared" si="6"/>
        <v>0</v>
      </c>
      <c r="P108" s="119" t="str">
        <f>IF(Table1[[#This Row],[Total Cost of Materials for Project]]&lt;&gt;0,O108*$G$9,"")</f>
        <v/>
      </c>
      <c r="Q108" s="120" t="str">
        <f>IF(Table1[[#This Row],[Total Cost of Materials for Project]]&lt;&gt;0,O108*$G$10,"")</f>
        <v/>
      </c>
    </row>
    <row r="109" spans="1:17" s="121" customFormat="1" x14ac:dyDescent="0.25">
      <c r="A109" s="125"/>
      <c r="B109" s="126"/>
      <c r="C109" s="151"/>
      <c r="D109" s="127"/>
      <c r="E109" s="122"/>
      <c r="F109" s="186"/>
      <c r="G109" s="127"/>
      <c r="H109" s="127"/>
      <c r="I109" s="114">
        <f t="shared" si="5"/>
        <v>0</v>
      </c>
      <c r="J109" s="128"/>
      <c r="K109" s="327"/>
      <c r="L109" s="129"/>
      <c r="M109" s="128"/>
      <c r="N109" s="190"/>
      <c r="O109" s="118">
        <f t="shared" si="6"/>
        <v>0</v>
      </c>
      <c r="P109" s="119" t="str">
        <f>IF(Table1[[#This Row],[Total Cost of Materials for Project]]&lt;&gt;0,O109*$G$9,"")</f>
        <v/>
      </c>
      <c r="Q109" s="120" t="str">
        <f>IF(Table1[[#This Row],[Total Cost of Materials for Project]]&lt;&gt;0,O109*$G$10,"")</f>
        <v/>
      </c>
    </row>
    <row r="110" spans="1:17" s="121" customFormat="1" x14ac:dyDescent="0.25">
      <c r="A110" s="125"/>
      <c r="B110" s="126"/>
      <c r="C110" s="151"/>
      <c r="D110" s="127"/>
      <c r="E110" s="122"/>
      <c r="F110" s="186"/>
      <c r="G110" s="127"/>
      <c r="H110" s="127"/>
      <c r="I110" s="114">
        <f t="shared" si="5"/>
        <v>0</v>
      </c>
      <c r="J110" s="128"/>
      <c r="K110" s="327"/>
      <c r="L110" s="129"/>
      <c r="M110" s="128"/>
      <c r="N110" s="190"/>
      <c r="O110" s="118">
        <f t="shared" si="6"/>
        <v>0</v>
      </c>
      <c r="P110" s="119" t="str">
        <f>IF(Table1[[#This Row],[Total Cost of Materials for Project]]&lt;&gt;0,O110*$G$9,"")</f>
        <v/>
      </c>
      <c r="Q110" s="120" t="str">
        <f>IF(Table1[[#This Row],[Total Cost of Materials for Project]]&lt;&gt;0,O110*$G$10,"")</f>
        <v/>
      </c>
    </row>
    <row r="111" spans="1:17" s="121" customFormat="1" x14ac:dyDescent="0.25">
      <c r="A111" s="125"/>
      <c r="B111" s="126"/>
      <c r="C111" s="151"/>
      <c r="D111" s="127"/>
      <c r="E111" s="122"/>
      <c r="F111" s="186"/>
      <c r="G111" s="127"/>
      <c r="H111" s="127"/>
      <c r="I111" s="114">
        <f t="shared" si="5"/>
        <v>0</v>
      </c>
      <c r="J111" s="128"/>
      <c r="K111" s="327"/>
      <c r="L111" s="129"/>
      <c r="M111" s="128"/>
      <c r="N111" s="190"/>
      <c r="O111" s="118">
        <f t="shared" si="6"/>
        <v>0</v>
      </c>
      <c r="P111" s="119" t="str">
        <f>IF(Table1[[#This Row],[Total Cost of Materials for Project]]&lt;&gt;0,O111*$G$9,"")</f>
        <v/>
      </c>
      <c r="Q111" s="120" t="str">
        <f>IF(Table1[[#This Row],[Total Cost of Materials for Project]]&lt;&gt;0,O111*$G$10,"")</f>
        <v/>
      </c>
    </row>
    <row r="112" spans="1:17" s="121" customFormat="1" x14ac:dyDescent="0.25">
      <c r="A112" s="125"/>
      <c r="B112" s="126"/>
      <c r="C112" s="151"/>
      <c r="D112" s="127"/>
      <c r="E112" s="122"/>
      <c r="F112" s="186"/>
      <c r="G112" s="127"/>
      <c r="H112" s="127"/>
      <c r="I112" s="114">
        <f t="shared" si="5"/>
        <v>0</v>
      </c>
      <c r="J112" s="128"/>
      <c r="K112" s="327"/>
      <c r="L112" s="129"/>
      <c r="M112" s="128"/>
      <c r="N112" s="190"/>
      <c r="O112" s="118">
        <f t="shared" si="6"/>
        <v>0</v>
      </c>
      <c r="P112" s="119" t="str">
        <f>IF(Table1[[#This Row],[Total Cost of Materials for Project]]&lt;&gt;0,O112*$G$9,"")</f>
        <v/>
      </c>
      <c r="Q112" s="120" t="str">
        <f>IF(Table1[[#This Row],[Total Cost of Materials for Project]]&lt;&gt;0,O112*$G$10,"")</f>
        <v/>
      </c>
    </row>
    <row r="113" spans="1:17" s="121" customFormat="1" x14ac:dyDescent="0.25">
      <c r="A113" s="125"/>
      <c r="B113" s="126"/>
      <c r="C113" s="151"/>
      <c r="D113" s="127"/>
      <c r="E113" s="122"/>
      <c r="F113" s="186"/>
      <c r="G113" s="127"/>
      <c r="H113" s="127"/>
      <c r="I113" s="114">
        <f t="shared" si="5"/>
        <v>0</v>
      </c>
      <c r="J113" s="128"/>
      <c r="K113" s="327"/>
      <c r="L113" s="129"/>
      <c r="M113" s="128"/>
      <c r="N113" s="190"/>
      <c r="O113" s="118">
        <f t="shared" si="6"/>
        <v>0</v>
      </c>
      <c r="P113" s="119" t="str">
        <f>IF(Table1[[#This Row],[Total Cost of Materials for Project]]&lt;&gt;0,O113*$G$9,"")</f>
        <v/>
      </c>
      <c r="Q113" s="120" t="str">
        <f>IF(Table1[[#This Row],[Total Cost of Materials for Project]]&lt;&gt;0,O113*$G$10,"")</f>
        <v/>
      </c>
    </row>
    <row r="114" spans="1:17" s="121" customFormat="1" x14ac:dyDescent="0.25">
      <c r="A114" s="125"/>
      <c r="B114" s="126"/>
      <c r="C114" s="151"/>
      <c r="D114" s="127"/>
      <c r="E114" s="122"/>
      <c r="F114" s="186"/>
      <c r="G114" s="127"/>
      <c r="H114" s="127"/>
      <c r="I114" s="114">
        <f t="shared" si="5"/>
        <v>0</v>
      </c>
      <c r="J114" s="128"/>
      <c r="K114" s="327"/>
      <c r="L114" s="129"/>
      <c r="M114" s="128"/>
      <c r="N114" s="190"/>
      <c r="O114" s="118">
        <f t="shared" si="6"/>
        <v>0</v>
      </c>
      <c r="P114" s="119" t="str">
        <f>IF(Table1[[#This Row],[Total Cost of Materials for Project]]&lt;&gt;0,O114*$G$9,"")</f>
        <v/>
      </c>
      <c r="Q114" s="120" t="str">
        <f>IF(Table1[[#This Row],[Total Cost of Materials for Project]]&lt;&gt;0,O114*$G$10,"")</f>
        <v/>
      </c>
    </row>
    <row r="115" spans="1:17" s="121" customFormat="1" x14ac:dyDescent="0.25">
      <c r="A115" s="125"/>
      <c r="B115" s="126"/>
      <c r="C115" s="151"/>
      <c r="D115" s="127"/>
      <c r="E115" s="122"/>
      <c r="F115" s="186"/>
      <c r="G115" s="127"/>
      <c r="H115" s="127"/>
      <c r="I115" s="114">
        <f t="shared" si="5"/>
        <v>0</v>
      </c>
      <c r="J115" s="128"/>
      <c r="K115" s="327"/>
      <c r="L115" s="129"/>
      <c r="M115" s="128"/>
      <c r="N115" s="190"/>
      <c r="O115" s="118">
        <f t="shared" si="6"/>
        <v>0</v>
      </c>
      <c r="P115" s="119" t="str">
        <f>IF(Table1[[#This Row],[Total Cost of Materials for Project]]&lt;&gt;0,O115*$G$9,"")</f>
        <v/>
      </c>
      <c r="Q115" s="120" t="str">
        <f>IF(Table1[[#This Row],[Total Cost of Materials for Project]]&lt;&gt;0,O115*$G$10,"")</f>
        <v/>
      </c>
    </row>
    <row r="116" spans="1:17" s="121" customFormat="1" x14ac:dyDescent="0.25">
      <c r="A116" s="125"/>
      <c r="B116" s="126"/>
      <c r="C116" s="151"/>
      <c r="D116" s="127"/>
      <c r="E116" s="122"/>
      <c r="F116" s="186"/>
      <c r="G116" s="127"/>
      <c r="H116" s="127"/>
      <c r="I116" s="114">
        <f t="shared" si="5"/>
        <v>0</v>
      </c>
      <c r="J116" s="128"/>
      <c r="K116" s="327"/>
      <c r="L116" s="129"/>
      <c r="M116" s="128"/>
      <c r="N116" s="190"/>
      <c r="O116" s="118">
        <f t="shared" si="6"/>
        <v>0</v>
      </c>
      <c r="P116" s="119" t="str">
        <f>IF(Table1[[#This Row],[Total Cost of Materials for Project]]&lt;&gt;0,O116*$G$9,"")</f>
        <v/>
      </c>
      <c r="Q116" s="120" t="str">
        <f>IF(Table1[[#This Row],[Total Cost of Materials for Project]]&lt;&gt;0,O116*$G$10,"")</f>
        <v/>
      </c>
    </row>
    <row r="117" spans="1:17" s="121" customFormat="1" x14ac:dyDescent="0.25">
      <c r="A117" s="125"/>
      <c r="B117" s="126"/>
      <c r="C117" s="151"/>
      <c r="D117" s="127"/>
      <c r="E117" s="122"/>
      <c r="F117" s="186"/>
      <c r="G117" s="127"/>
      <c r="H117" s="127"/>
      <c r="I117" s="114">
        <f t="shared" si="5"/>
        <v>0</v>
      </c>
      <c r="J117" s="128"/>
      <c r="K117" s="327"/>
      <c r="L117" s="129"/>
      <c r="M117" s="128"/>
      <c r="N117" s="190"/>
      <c r="O117" s="118">
        <f t="shared" si="6"/>
        <v>0</v>
      </c>
      <c r="P117" s="119" t="str">
        <f>IF(Table1[[#This Row],[Total Cost of Materials for Project]]&lt;&gt;0,O117*$G$9,"")</f>
        <v/>
      </c>
      <c r="Q117" s="120" t="str">
        <f>IF(Table1[[#This Row],[Total Cost of Materials for Project]]&lt;&gt;0,O117*$G$10,"")</f>
        <v/>
      </c>
    </row>
    <row r="118" spans="1:17" s="121" customFormat="1" x14ac:dyDescent="0.25">
      <c r="A118" s="125"/>
      <c r="B118" s="126"/>
      <c r="C118" s="151"/>
      <c r="D118" s="127"/>
      <c r="E118" s="122"/>
      <c r="F118" s="186"/>
      <c r="G118" s="127"/>
      <c r="H118" s="127"/>
      <c r="I118" s="114">
        <f t="shared" si="5"/>
        <v>0</v>
      </c>
      <c r="J118" s="128"/>
      <c r="K118" s="327"/>
      <c r="L118" s="129"/>
      <c r="M118" s="128"/>
      <c r="N118" s="190"/>
      <c r="O118" s="118">
        <f t="shared" si="6"/>
        <v>0</v>
      </c>
      <c r="P118" s="119" t="str">
        <f>IF(Table1[[#This Row],[Total Cost of Materials for Project]]&lt;&gt;0,O118*$G$9,"")</f>
        <v/>
      </c>
      <c r="Q118" s="120" t="str">
        <f>IF(Table1[[#This Row],[Total Cost of Materials for Project]]&lt;&gt;0,O118*$G$10,"")</f>
        <v/>
      </c>
    </row>
    <row r="119" spans="1:17" s="121" customFormat="1" x14ac:dyDescent="0.25">
      <c r="A119" s="125"/>
      <c r="B119" s="126"/>
      <c r="C119" s="151"/>
      <c r="D119" s="127"/>
      <c r="E119" s="122"/>
      <c r="F119" s="186"/>
      <c r="G119" s="127"/>
      <c r="H119" s="127"/>
      <c r="I119" s="114">
        <f t="shared" si="5"/>
        <v>0</v>
      </c>
      <c r="J119" s="128"/>
      <c r="K119" s="327"/>
      <c r="L119" s="129"/>
      <c r="M119" s="128"/>
      <c r="N119" s="190"/>
      <c r="O119" s="118">
        <f t="shared" si="6"/>
        <v>0</v>
      </c>
      <c r="P119" s="119" t="str">
        <f>IF(Table1[[#This Row],[Total Cost of Materials for Project]]&lt;&gt;0,O119*$G$9,"")</f>
        <v/>
      </c>
      <c r="Q119" s="120" t="str">
        <f>IF(Table1[[#This Row],[Total Cost of Materials for Project]]&lt;&gt;0,O119*$G$10,"")</f>
        <v/>
      </c>
    </row>
    <row r="120" spans="1:17" s="121" customFormat="1" x14ac:dyDescent="0.25">
      <c r="A120" s="125"/>
      <c r="B120" s="126"/>
      <c r="C120" s="151"/>
      <c r="D120" s="127"/>
      <c r="E120" s="122"/>
      <c r="F120" s="186"/>
      <c r="G120" s="127"/>
      <c r="H120" s="127"/>
      <c r="I120" s="114">
        <f t="shared" si="5"/>
        <v>0</v>
      </c>
      <c r="J120" s="128"/>
      <c r="K120" s="327"/>
      <c r="L120" s="129"/>
      <c r="M120" s="128"/>
      <c r="N120" s="190"/>
      <c r="O120" s="118">
        <f t="shared" si="6"/>
        <v>0</v>
      </c>
      <c r="P120" s="119" t="str">
        <f>IF(Table1[[#This Row],[Total Cost of Materials for Project]]&lt;&gt;0,O120*$G$9,"")</f>
        <v/>
      </c>
      <c r="Q120" s="120" t="str">
        <f>IF(Table1[[#This Row],[Total Cost of Materials for Project]]&lt;&gt;0,O120*$G$10,"")</f>
        <v/>
      </c>
    </row>
    <row r="121" spans="1:17" s="121" customFormat="1" x14ac:dyDescent="0.25">
      <c r="A121" s="125"/>
      <c r="B121" s="126"/>
      <c r="C121" s="151"/>
      <c r="D121" s="127"/>
      <c r="E121" s="122"/>
      <c r="F121" s="186"/>
      <c r="G121" s="127"/>
      <c r="H121" s="127"/>
      <c r="I121" s="114">
        <f t="shared" si="5"/>
        <v>0</v>
      </c>
      <c r="J121" s="128"/>
      <c r="K121" s="327"/>
      <c r="L121" s="129"/>
      <c r="M121" s="128"/>
      <c r="N121" s="190"/>
      <c r="O121" s="118">
        <f t="shared" si="6"/>
        <v>0</v>
      </c>
      <c r="P121" s="119" t="str">
        <f>IF(Table1[[#This Row],[Total Cost of Materials for Project]]&lt;&gt;0,O121*$G$9,"")</f>
        <v/>
      </c>
      <c r="Q121" s="120" t="str">
        <f>IF(Table1[[#This Row],[Total Cost of Materials for Project]]&lt;&gt;0,O121*$G$10,"")</f>
        <v/>
      </c>
    </row>
    <row r="122" spans="1:17" s="121" customFormat="1" x14ac:dyDescent="0.25">
      <c r="A122" s="125"/>
      <c r="B122" s="126"/>
      <c r="C122" s="151"/>
      <c r="D122" s="127"/>
      <c r="E122" s="122"/>
      <c r="F122" s="186"/>
      <c r="G122" s="127"/>
      <c r="H122" s="127"/>
      <c r="I122" s="114">
        <f t="shared" ref="I122:I135" si="7">F122*G122</f>
        <v>0</v>
      </c>
      <c r="J122" s="128"/>
      <c r="K122" s="327"/>
      <c r="L122" s="129"/>
      <c r="M122" s="128"/>
      <c r="N122" s="190"/>
      <c r="O122" s="118">
        <f t="shared" ref="O122:O135" si="8">N122*G122</f>
        <v>0</v>
      </c>
      <c r="P122" s="119" t="str">
        <f>IF(Table1[[#This Row],[Total Cost of Materials for Project]]&lt;&gt;0,O122*$G$9,"")</f>
        <v/>
      </c>
      <c r="Q122" s="120" t="str">
        <f>IF(Table1[[#This Row],[Total Cost of Materials for Project]]&lt;&gt;0,O122*$G$10,"")</f>
        <v/>
      </c>
    </row>
    <row r="123" spans="1:17" s="121" customFormat="1" x14ac:dyDescent="0.25">
      <c r="A123" s="125"/>
      <c r="B123" s="126"/>
      <c r="C123" s="151"/>
      <c r="D123" s="127"/>
      <c r="E123" s="122"/>
      <c r="F123" s="186"/>
      <c r="G123" s="127"/>
      <c r="H123" s="127"/>
      <c r="I123" s="114">
        <f t="shared" si="7"/>
        <v>0</v>
      </c>
      <c r="J123" s="128"/>
      <c r="K123" s="327"/>
      <c r="L123" s="129"/>
      <c r="M123" s="128"/>
      <c r="N123" s="190"/>
      <c r="O123" s="118">
        <f t="shared" si="8"/>
        <v>0</v>
      </c>
      <c r="P123" s="119" t="str">
        <f>IF(Table1[[#This Row],[Total Cost of Materials for Project]]&lt;&gt;0,O123*$G$9,"")</f>
        <v/>
      </c>
      <c r="Q123" s="120" t="str">
        <f>IF(Table1[[#This Row],[Total Cost of Materials for Project]]&lt;&gt;0,O123*$G$10,"")</f>
        <v/>
      </c>
    </row>
    <row r="124" spans="1:17" s="121" customFormat="1" x14ac:dyDescent="0.25">
      <c r="A124" s="125"/>
      <c r="B124" s="126"/>
      <c r="C124" s="151"/>
      <c r="D124" s="127"/>
      <c r="E124" s="122"/>
      <c r="F124" s="186"/>
      <c r="G124" s="127"/>
      <c r="H124" s="127"/>
      <c r="I124" s="114">
        <f t="shared" si="7"/>
        <v>0</v>
      </c>
      <c r="J124" s="128"/>
      <c r="K124" s="327"/>
      <c r="L124" s="129"/>
      <c r="M124" s="128"/>
      <c r="N124" s="190"/>
      <c r="O124" s="118">
        <f t="shared" si="8"/>
        <v>0</v>
      </c>
      <c r="P124" s="119" t="str">
        <f>IF(Table1[[#This Row],[Total Cost of Materials for Project]]&lt;&gt;0,O124*$G$9,"")</f>
        <v/>
      </c>
      <c r="Q124" s="120" t="str">
        <f>IF(Table1[[#This Row],[Total Cost of Materials for Project]]&lt;&gt;0,O124*$G$10,"")</f>
        <v/>
      </c>
    </row>
    <row r="125" spans="1:17" s="121" customFormat="1" x14ac:dyDescent="0.25">
      <c r="A125" s="125"/>
      <c r="B125" s="126"/>
      <c r="C125" s="151"/>
      <c r="D125" s="127"/>
      <c r="E125" s="122"/>
      <c r="F125" s="186"/>
      <c r="G125" s="127"/>
      <c r="H125" s="127"/>
      <c r="I125" s="114">
        <f t="shared" si="7"/>
        <v>0</v>
      </c>
      <c r="J125" s="128"/>
      <c r="K125" s="327"/>
      <c r="L125" s="129"/>
      <c r="M125" s="128"/>
      <c r="N125" s="190"/>
      <c r="O125" s="118">
        <f t="shared" si="8"/>
        <v>0</v>
      </c>
      <c r="P125" s="119" t="str">
        <f>IF(Table1[[#This Row],[Total Cost of Materials for Project]]&lt;&gt;0,O125*$G$9,"")</f>
        <v/>
      </c>
      <c r="Q125" s="120" t="str">
        <f>IF(Table1[[#This Row],[Total Cost of Materials for Project]]&lt;&gt;0,O125*$G$10,"")</f>
        <v/>
      </c>
    </row>
    <row r="126" spans="1:17" s="121" customFormat="1" x14ac:dyDescent="0.25">
      <c r="A126" s="125"/>
      <c r="B126" s="126"/>
      <c r="C126" s="151"/>
      <c r="D126" s="127"/>
      <c r="E126" s="122"/>
      <c r="F126" s="186"/>
      <c r="G126" s="127"/>
      <c r="H126" s="127"/>
      <c r="I126" s="114">
        <f t="shared" si="7"/>
        <v>0</v>
      </c>
      <c r="J126" s="128"/>
      <c r="K126" s="327"/>
      <c r="L126" s="129"/>
      <c r="M126" s="128"/>
      <c r="N126" s="190"/>
      <c r="O126" s="118">
        <f t="shared" si="8"/>
        <v>0</v>
      </c>
      <c r="P126" s="119" t="str">
        <f>IF(Table1[[#This Row],[Total Cost of Materials for Project]]&lt;&gt;0,O126*$G$9,"")</f>
        <v/>
      </c>
      <c r="Q126" s="120" t="str">
        <f>IF(Table1[[#This Row],[Total Cost of Materials for Project]]&lt;&gt;0,O126*$G$10,"")</f>
        <v/>
      </c>
    </row>
    <row r="127" spans="1:17" s="121" customFormat="1" x14ac:dyDescent="0.25">
      <c r="A127" s="125"/>
      <c r="B127" s="126"/>
      <c r="C127" s="151"/>
      <c r="D127" s="127"/>
      <c r="E127" s="122"/>
      <c r="F127" s="186"/>
      <c r="G127" s="127"/>
      <c r="H127" s="127"/>
      <c r="I127" s="114">
        <f t="shared" si="7"/>
        <v>0</v>
      </c>
      <c r="J127" s="128"/>
      <c r="K127" s="327"/>
      <c r="L127" s="129"/>
      <c r="M127" s="128"/>
      <c r="N127" s="190"/>
      <c r="O127" s="118">
        <f t="shared" si="8"/>
        <v>0</v>
      </c>
      <c r="P127" s="119" t="str">
        <f>IF(Table1[[#This Row],[Total Cost of Materials for Project]]&lt;&gt;0,O127*$G$9,"")</f>
        <v/>
      </c>
      <c r="Q127" s="120" t="str">
        <f>IF(Table1[[#This Row],[Total Cost of Materials for Project]]&lt;&gt;0,O127*$G$10,"")</f>
        <v/>
      </c>
    </row>
    <row r="128" spans="1:17" s="121" customFormat="1" x14ac:dyDescent="0.25">
      <c r="A128" s="125"/>
      <c r="B128" s="126"/>
      <c r="C128" s="151"/>
      <c r="D128" s="127"/>
      <c r="E128" s="122"/>
      <c r="F128" s="186"/>
      <c r="G128" s="127"/>
      <c r="H128" s="127"/>
      <c r="I128" s="114">
        <f t="shared" si="7"/>
        <v>0</v>
      </c>
      <c r="J128" s="128"/>
      <c r="K128" s="327"/>
      <c r="L128" s="129"/>
      <c r="M128" s="128"/>
      <c r="N128" s="190"/>
      <c r="O128" s="118">
        <f t="shared" si="8"/>
        <v>0</v>
      </c>
      <c r="P128" s="119" t="str">
        <f>IF(Table1[[#This Row],[Total Cost of Materials for Project]]&lt;&gt;0,O128*$G$9,"")</f>
        <v/>
      </c>
      <c r="Q128" s="120" t="str">
        <f>IF(Table1[[#This Row],[Total Cost of Materials for Project]]&lt;&gt;0,O128*$G$10,"")</f>
        <v/>
      </c>
    </row>
    <row r="129" spans="1:17" s="121" customFormat="1" x14ac:dyDescent="0.25">
      <c r="A129" s="125"/>
      <c r="B129" s="126"/>
      <c r="C129" s="151"/>
      <c r="D129" s="127"/>
      <c r="E129" s="122"/>
      <c r="F129" s="186"/>
      <c r="G129" s="127"/>
      <c r="H129" s="127"/>
      <c r="I129" s="114">
        <f t="shared" si="7"/>
        <v>0</v>
      </c>
      <c r="J129" s="128"/>
      <c r="K129" s="327"/>
      <c r="L129" s="129"/>
      <c r="M129" s="128"/>
      <c r="N129" s="190"/>
      <c r="O129" s="118">
        <f t="shared" si="8"/>
        <v>0</v>
      </c>
      <c r="P129" s="119" t="str">
        <f>IF(Table1[[#This Row],[Total Cost of Materials for Project]]&lt;&gt;0,O129*$G$9,"")</f>
        <v/>
      </c>
      <c r="Q129" s="120" t="str">
        <f>IF(Table1[[#This Row],[Total Cost of Materials for Project]]&lt;&gt;0,O129*$G$10,"")</f>
        <v/>
      </c>
    </row>
    <row r="130" spans="1:17" s="121" customFormat="1" x14ac:dyDescent="0.25">
      <c r="A130" s="125"/>
      <c r="B130" s="126"/>
      <c r="C130" s="151"/>
      <c r="D130" s="127"/>
      <c r="E130" s="122"/>
      <c r="F130" s="186"/>
      <c r="G130" s="127"/>
      <c r="H130" s="127"/>
      <c r="I130" s="114">
        <f t="shared" si="7"/>
        <v>0</v>
      </c>
      <c r="J130" s="128"/>
      <c r="K130" s="327"/>
      <c r="L130" s="129"/>
      <c r="M130" s="128"/>
      <c r="N130" s="190"/>
      <c r="O130" s="118">
        <f t="shared" si="8"/>
        <v>0</v>
      </c>
      <c r="P130" s="119" t="str">
        <f>IF(Table1[[#This Row],[Total Cost of Materials for Project]]&lt;&gt;0,O130*$G$9,"")</f>
        <v/>
      </c>
      <c r="Q130" s="120" t="str">
        <f>IF(Table1[[#This Row],[Total Cost of Materials for Project]]&lt;&gt;0,O130*$G$10,"")</f>
        <v/>
      </c>
    </row>
    <row r="131" spans="1:17" s="121" customFormat="1" x14ac:dyDescent="0.25">
      <c r="A131" s="125"/>
      <c r="B131" s="126"/>
      <c r="C131" s="151"/>
      <c r="D131" s="127"/>
      <c r="E131" s="122"/>
      <c r="F131" s="186"/>
      <c r="G131" s="127"/>
      <c r="H131" s="127"/>
      <c r="I131" s="114">
        <f t="shared" si="7"/>
        <v>0</v>
      </c>
      <c r="J131" s="128"/>
      <c r="K131" s="327"/>
      <c r="L131" s="129"/>
      <c r="M131" s="128"/>
      <c r="N131" s="190"/>
      <c r="O131" s="118">
        <f t="shared" si="8"/>
        <v>0</v>
      </c>
      <c r="P131" s="119" t="str">
        <f>IF(Table1[[#This Row],[Total Cost of Materials for Project]]&lt;&gt;0,O131*$G$9,"")</f>
        <v/>
      </c>
      <c r="Q131" s="120" t="str">
        <f>IF(Table1[[#This Row],[Total Cost of Materials for Project]]&lt;&gt;0,O131*$G$10,"")</f>
        <v/>
      </c>
    </row>
    <row r="132" spans="1:17" s="121" customFormat="1" x14ac:dyDescent="0.25">
      <c r="A132" s="125"/>
      <c r="B132" s="126"/>
      <c r="C132" s="151"/>
      <c r="D132" s="127"/>
      <c r="E132" s="122"/>
      <c r="F132" s="186"/>
      <c r="G132" s="127"/>
      <c r="H132" s="127"/>
      <c r="I132" s="114">
        <f t="shared" si="7"/>
        <v>0</v>
      </c>
      <c r="J132" s="128"/>
      <c r="K132" s="327"/>
      <c r="L132" s="129"/>
      <c r="M132" s="128"/>
      <c r="N132" s="190"/>
      <c r="O132" s="118">
        <f t="shared" si="8"/>
        <v>0</v>
      </c>
      <c r="P132" s="119" t="str">
        <f>IF(Table1[[#This Row],[Total Cost of Materials for Project]]&lt;&gt;0,O132*$G$9,"")</f>
        <v/>
      </c>
      <c r="Q132" s="120" t="str">
        <f>IF(Table1[[#This Row],[Total Cost of Materials for Project]]&lt;&gt;0,O132*$G$10,"")</f>
        <v/>
      </c>
    </row>
    <row r="133" spans="1:17" s="121" customFormat="1" x14ac:dyDescent="0.25">
      <c r="A133" s="125"/>
      <c r="B133" s="126"/>
      <c r="C133" s="151"/>
      <c r="D133" s="127"/>
      <c r="E133" s="122"/>
      <c r="F133" s="186"/>
      <c r="G133" s="127"/>
      <c r="H133" s="127"/>
      <c r="I133" s="114">
        <f t="shared" si="7"/>
        <v>0</v>
      </c>
      <c r="J133" s="128"/>
      <c r="K133" s="327"/>
      <c r="L133" s="129"/>
      <c r="M133" s="128"/>
      <c r="N133" s="190"/>
      <c r="O133" s="118">
        <f t="shared" si="8"/>
        <v>0</v>
      </c>
      <c r="P133" s="119" t="str">
        <f>IF(Table1[[#This Row],[Total Cost of Materials for Project]]&lt;&gt;0,O133*$G$9,"")</f>
        <v/>
      </c>
      <c r="Q133" s="120" t="str">
        <f>IF(Table1[[#This Row],[Total Cost of Materials for Project]]&lt;&gt;0,O133*$G$10,"")</f>
        <v/>
      </c>
    </row>
    <row r="134" spans="1:17" s="121" customFormat="1" x14ac:dyDescent="0.25">
      <c r="A134" s="125"/>
      <c r="B134" s="126"/>
      <c r="C134" s="151"/>
      <c r="D134" s="127"/>
      <c r="E134" s="122"/>
      <c r="F134" s="186"/>
      <c r="G134" s="127"/>
      <c r="H134" s="127"/>
      <c r="I134" s="114">
        <f t="shared" si="7"/>
        <v>0</v>
      </c>
      <c r="J134" s="128"/>
      <c r="K134" s="327"/>
      <c r="L134" s="129"/>
      <c r="M134" s="128"/>
      <c r="N134" s="190"/>
      <c r="O134" s="118">
        <f t="shared" si="8"/>
        <v>0</v>
      </c>
      <c r="P134" s="119" t="str">
        <f>IF(Table1[[#This Row],[Total Cost of Materials for Project]]&lt;&gt;0,O134*$G$9,"")</f>
        <v/>
      </c>
      <c r="Q134" s="120" t="str">
        <f>IF(Table1[[#This Row],[Total Cost of Materials for Project]]&lt;&gt;0,O134*$G$10,"")</f>
        <v/>
      </c>
    </row>
    <row r="135" spans="1:17" s="121" customFormat="1" x14ac:dyDescent="0.25">
      <c r="A135" s="125"/>
      <c r="B135" s="126"/>
      <c r="C135" s="151"/>
      <c r="D135" s="127"/>
      <c r="E135" s="122"/>
      <c r="F135" s="186"/>
      <c r="G135" s="127"/>
      <c r="H135" s="127"/>
      <c r="I135" s="114">
        <f t="shared" si="7"/>
        <v>0</v>
      </c>
      <c r="J135" s="128"/>
      <c r="K135" s="327"/>
      <c r="L135" s="129"/>
      <c r="M135" s="128"/>
      <c r="N135" s="190"/>
      <c r="O135" s="118">
        <f t="shared" si="8"/>
        <v>0</v>
      </c>
      <c r="P135" s="119" t="str">
        <f>IF(Table1[[#This Row],[Total Cost of Materials for Project]]&lt;&gt;0,O135*$G$9,"")</f>
        <v/>
      </c>
      <c r="Q135" s="120" t="str">
        <f>IF(Table1[[#This Row],[Total Cost of Materials for Project]]&lt;&gt;0,O135*$G$10,"")</f>
        <v/>
      </c>
    </row>
    <row r="136" spans="1:17" s="121" customFormat="1" x14ac:dyDescent="0.25">
      <c r="A136" s="125"/>
      <c r="B136" s="126"/>
      <c r="C136" s="151"/>
      <c r="D136" s="127"/>
      <c r="E136" s="122"/>
      <c r="F136" s="186"/>
      <c r="G136" s="127"/>
      <c r="H136" s="127"/>
      <c r="I136" s="114">
        <f t="shared" si="2"/>
        <v>0</v>
      </c>
      <c r="J136" s="128"/>
      <c r="K136" s="327"/>
      <c r="L136" s="129"/>
      <c r="M136" s="128"/>
      <c r="N136" s="190"/>
      <c r="O136" s="118">
        <f t="shared" si="1"/>
        <v>0</v>
      </c>
      <c r="P136" s="119" t="str">
        <f>IF(Table1[[#This Row],[Total Cost of Materials for Project]]&lt;&gt;0,O136*$G$9,"")</f>
        <v/>
      </c>
      <c r="Q136" s="120" t="str">
        <f>IF(Table1[[#This Row],[Total Cost of Materials for Project]]&lt;&gt;0,O136*$G$10,"")</f>
        <v/>
      </c>
    </row>
    <row r="137" spans="1:17" s="121" customFormat="1" x14ac:dyDescent="0.25">
      <c r="A137" s="125"/>
      <c r="B137" s="126"/>
      <c r="C137" s="151"/>
      <c r="D137" s="127"/>
      <c r="E137" s="122"/>
      <c r="F137" s="186"/>
      <c r="G137" s="127"/>
      <c r="H137" s="127"/>
      <c r="I137" s="114">
        <f t="shared" si="2"/>
        <v>0</v>
      </c>
      <c r="J137" s="128"/>
      <c r="K137" s="327"/>
      <c r="L137" s="129"/>
      <c r="M137" s="128"/>
      <c r="N137" s="190"/>
      <c r="O137" s="118">
        <f t="shared" si="1"/>
        <v>0</v>
      </c>
      <c r="P137" s="119" t="str">
        <f>IF(Table1[[#This Row],[Total Cost of Materials for Project]]&lt;&gt;0,O137*$G$9,"")</f>
        <v/>
      </c>
      <c r="Q137" s="120" t="str">
        <f>IF(Table1[[#This Row],[Total Cost of Materials for Project]]&lt;&gt;0,O137*$G$10,"")</f>
        <v/>
      </c>
    </row>
    <row r="138" spans="1:17" s="121" customFormat="1" x14ac:dyDescent="0.25">
      <c r="A138" s="125"/>
      <c r="B138" s="126"/>
      <c r="C138" s="151"/>
      <c r="D138" s="127"/>
      <c r="E138" s="122"/>
      <c r="F138" s="186"/>
      <c r="G138" s="127"/>
      <c r="H138" s="127"/>
      <c r="I138" s="114">
        <f t="shared" si="2"/>
        <v>0</v>
      </c>
      <c r="J138" s="128"/>
      <c r="K138" s="327"/>
      <c r="L138" s="129"/>
      <c r="M138" s="128"/>
      <c r="N138" s="190"/>
      <c r="O138" s="118">
        <f t="shared" si="1"/>
        <v>0</v>
      </c>
      <c r="P138" s="119" t="str">
        <f>IF(Table1[[#This Row],[Total Cost of Materials for Project]]&lt;&gt;0,O138*$G$9,"")</f>
        <v/>
      </c>
      <c r="Q138" s="120" t="str">
        <f>IF(Table1[[#This Row],[Total Cost of Materials for Project]]&lt;&gt;0,O138*$G$10,"")</f>
        <v/>
      </c>
    </row>
    <row r="139" spans="1:17" s="121" customFormat="1" x14ac:dyDescent="0.25">
      <c r="A139" s="125"/>
      <c r="B139" s="126"/>
      <c r="C139" s="151"/>
      <c r="D139" s="127"/>
      <c r="E139" s="122"/>
      <c r="F139" s="186"/>
      <c r="G139" s="127"/>
      <c r="H139" s="127"/>
      <c r="I139" s="114">
        <f t="shared" si="2"/>
        <v>0</v>
      </c>
      <c r="J139" s="128"/>
      <c r="K139" s="327"/>
      <c r="L139" s="129"/>
      <c r="M139" s="128"/>
      <c r="N139" s="190"/>
      <c r="O139" s="118">
        <f t="shared" si="1"/>
        <v>0</v>
      </c>
      <c r="P139" s="119" t="str">
        <f>IF(Table1[[#This Row],[Total Cost of Materials for Project]]&lt;&gt;0,O139*$G$9,"")</f>
        <v/>
      </c>
      <c r="Q139" s="120" t="str">
        <f>IF(Table1[[#This Row],[Total Cost of Materials for Project]]&lt;&gt;0,O139*$G$10,"")</f>
        <v/>
      </c>
    </row>
    <row r="140" spans="1:17" s="121" customFormat="1" x14ac:dyDescent="0.25">
      <c r="A140" s="125"/>
      <c r="B140" s="126"/>
      <c r="C140" s="151"/>
      <c r="D140" s="127"/>
      <c r="E140" s="122"/>
      <c r="F140" s="186"/>
      <c r="G140" s="127"/>
      <c r="H140" s="127"/>
      <c r="I140" s="114">
        <f t="shared" si="2"/>
        <v>0</v>
      </c>
      <c r="J140" s="128"/>
      <c r="K140" s="327"/>
      <c r="L140" s="129"/>
      <c r="M140" s="128"/>
      <c r="N140" s="190"/>
      <c r="O140" s="118">
        <f t="shared" si="1"/>
        <v>0</v>
      </c>
      <c r="P140" s="119" t="str">
        <f>IF(Table1[[#This Row],[Total Cost of Materials for Project]]&lt;&gt;0,O140*$G$9,"")</f>
        <v/>
      </c>
      <c r="Q140" s="120" t="str">
        <f>IF(Table1[[#This Row],[Total Cost of Materials for Project]]&lt;&gt;0,O140*$G$10,"")</f>
        <v/>
      </c>
    </row>
    <row r="141" spans="1:17" s="121" customFormat="1" x14ac:dyDescent="0.25">
      <c r="A141" s="125"/>
      <c r="B141" s="126"/>
      <c r="C141" s="151"/>
      <c r="D141" s="127"/>
      <c r="E141" s="122"/>
      <c r="F141" s="186"/>
      <c r="G141" s="127"/>
      <c r="H141" s="127"/>
      <c r="I141" s="114">
        <f t="shared" si="2"/>
        <v>0</v>
      </c>
      <c r="J141" s="128"/>
      <c r="K141" s="327"/>
      <c r="L141" s="129"/>
      <c r="M141" s="128"/>
      <c r="N141" s="190"/>
      <c r="O141" s="118">
        <f t="shared" si="1"/>
        <v>0</v>
      </c>
      <c r="P141" s="119" t="str">
        <f>IF(Table1[[#This Row],[Total Cost of Materials for Project]]&lt;&gt;0,O141*$G$9,"")</f>
        <v/>
      </c>
      <c r="Q141" s="120" t="str">
        <f>IF(Table1[[#This Row],[Total Cost of Materials for Project]]&lt;&gt;0,O141*$G$10,"")</f>
        <v/>
      </c>
    </row>
    <row r="142" spans="1:17" s="121" customFormat="1" x14ac:dyDescent="0.25">
      <c r="A142" s="125"/>
      <c r="B142" s="126"/>
      <c r="C142" s="151"/>
      <c r="D142" s="127"/>
      <c r="E142" s="122"/>
      <c r="F142" s="186"/>
      <c r="G142" s="127"/>
      <c r="H142" s="127"/>
      <c r="I142" s="114">
        <f t="shared" si="2"/>
        <v>0</v>
      </c>
      <c r="J142" s="128"/>
      <c r="K142" s="327"/>
      <c r="L142" s="129"/>
      <c r="M142" s="128"/>
      <c r="N142" s="190"/>
      <c r="O142" s="118">
        <f t="shared" si="1"/>
        <v>0</v>
      </c>
      <c r="P142" s="119" t="str">
        <f>IF(Table1[[#This Row],[Total Cost of Materials for Project]]&lt;&gt;0,O142*$G$9,"")</f>
        <v/>
      </c>
      <c r="Q142" s="120" t="str">
        <f>IF(Table1[[#This Row],[Total Cost of Materials for Project]]&lt;&gt;0,O142*$G$10,"")</f>
        <v/>
      </c>
    </row>
    <row r="143" spans="1:17" s="121" customFormat="1" x14ac:dyDescent="0.25">
      <c r="A143" s="125"/>
      <c r="B143" s="126"/>
      <c r="C143" s="151"/>
      <c r="D143" s="127"/>
      <c r="E143" s="122"/>
      <c r="F143" s="186"/>
      <c r="G143" s="127"/>
      <c r="H143" s="127"/>
      <c r="I143" s="114">
        <f t="shared" si="2"/>
        <v>0</v>
      </c>
      <c r="J143" s="128"/>
      <c r="K143" s="327"/>
      <c r="L143" s="129"/>
      <c r="M143" s="128"/>
      <c r="N143" s="190"/>
      <c r="O143" s="118">
        <f t="shared" si="1"/>
        <v>0</v>
      </c>
      <c r="P143" s="119" t="str">
        <f>IF(Table1[[#This Row],[Total Cost of Materials for Project]]&lt;&gt;0,O143*$G$9,"")</f>
        <v/>
      </c>
      <c r="Q143" s="120" t="str">
        <f>IF(Table1[[#This Row],[Total Cost of Materials for Project]]&lt;&gt;0,O143*$G$10,"")</f>
        <v/>
      </c>
    </row>
    <row r="144" spans="1:17" s="121" customFormat="1" x14ac:dyDescent="0.25">
      <c r="A144" s="125"/>
      <c r="B144" s="126"/>
      <c r="C144" s="151"/>
      <c r="D144" s="127"/>
      <c r="E144" s="122"/>
      <c r="F144" s="186"/>
      <c r="G144" s="127"/>
      <c r="H144" s="127"/>
      <c r="I144" s="114">
        <f t="shared" si="2"/>
        <v>0</v>
      </c>
      <c r="J144" s="128"/>
      <c r="K144" s="327"/>
      <c r="L144" s="129"/>
      <c r="M144" s="128"/>
      <c r="N144" s="190"/>
      <c r="O144" s="118">
        <f t="shared" si="1"/>
        <v>0</v>
      </c>
      <c r="P144" s="119" t="str">
        <f>IF(Table1[[#This Row],[Total Cost of Materials for Project]]&lt;&gt;0,O144*$G$9,"")</f>
        <v/>
      </c>
      <c r="Q144" s="120" t="str">
        <f>IF(Table1[[#This Row],[Total Cost of Materials for Project]]&lt;&gt;0,O144*$G$10,"")</f>
        <v/>
      </c>
    </row>
    <row r="145" spans="1:17" s="121" customFormat="1" x14ac:dyDescent="0.25">
      <c r="A145" s="125"/>
      <c r="B145" s="126"/>
      <c r="C145" s="151"/>
      <c r="D145" s="127"/>
      <c r="E145" s="122"/>
      <c r="F145" s="186"/>
      <c r="G145" s="127"/>
      <c r="H145" s="127"/>
      <c r="I145" s="114">
        <f t="shared" si="2"/>
        <v>0</v>
      </c>
      <c r="J145" s="128"/>
      <c r="K145" s="327"/>
      <c r="L145" s="129"/>
      <c r="M145" s="128"/>
      <c r="N145" s="190"/>
      <c r="O145" s="118">
        <f t="shared" si="1"/>
        <v>0</v>
      </c>
      <c r="P145" s="119" t="str">
        <f>IF(Table1[[#This Row],[Total Cost of Materials for Project]]&lt;&gt;0,O145*$G$9,"")</f>
        <v/>
      </c>
      <c r="Q145" s="120" t="str">
        <f>IF(Table1[[#This Row],[Total Cost of Materials for Project]]&lt;&gt;0,O145*$G$10,"")</f>
        <v/>
      </c>
    </row>
    <row r="146" spans="1:17" s="121" customFormat="1" x14ac:dyDescent="0.25">
      <c r="A146" s="125"/>
      <c r="B146" s="126"/>
      <c r="C146" s="151"/>
      <c r="D146" s="127"/>
      <c r="E146" s="122"/>
      <c r="F146" s="186"/>
      <c r="G146" s="127"/>
      <c r="H146" s="127"/>
      <c r="I146" s="114">
        <f t="shared" si="2"/>
        <v>0</v>
      </c>
      <c r="J146" s="128"/>
      <c r="K146" s="327"/>
      <c r="L146" s="129"/>
      <c r="M146" s="128"/>
      <c r="N146" s="190"/>
      <c r="O146" s="118">
        <f t="shared" si="1"/>
        <v>0</v>
      </c>
      <c r="P146" s="119" t="str">
        <f>IF(Table1[[#This Row],[Total Cost of Materials for Project]]&lt;&gt;0,O146*$G$9,"")</f>
        <v/>
      </c>
      <c r="Q146" s="120" t="str">
        <f>IF(Table1[[#This Row],[Total Cost of Materials for Project]]&lt;&gt;0,O146*$G$10,"")</f>
        <v/>
      </c>
    </row>
    <row r="147" spans="1:17" s="121" customFormat="1" x14ac:dyDescent="0.25">
      <c r="A147" s="125"/>
      <c r="B147" s="126"/>
      <c r="C147" s="151"/>
      <c r="D147" s="127"/>
      <c r="E147" s="122"/>
      <c r="F147" s="186"/>
      <c r="G147" s="127"/>
      <c r="H147" s="127"/>
      <c r="I147" s="114">
        <f t="shared" si="2"/>
        <v>0</v>
      </c>
      <c r="J147" s="128"/>
      <c r="K147" s="327"/>
      <c r="L147" s="129"/>
      <c r="M147" s="128"/>
      <c r="N147" s="190"/>
      <c r="O147" s="118">
        <f t="shared" si="1"/>
        <v>0</v>
      </c>
      <c r="P147" s="119" t="str">
        <f>IF(Table1[[#This Row],[Total Cost of Materials for Project]]&lt;&gt;0,O147*$G$9,"")</f>
        <v/>
      </c>
      <c r="Q147" s="120" t="str">
        <f>IF(Table1[[#This Row],[Total Cost of Materials for Project]]&lt;&gt;0,O147*$G$10,"")</f>
        <v/>
      </c>
    </row>
    <row r="148" spans="1:17" s="121" customFormat="1" x14ac:dyDescent="0.25">
      <c r="A148" s="125"/>
      <c r="B148" s="126"/>
      <c r="C148" s="151"/>
      <c r="D148" s="127"/>
      <c r="E148" s="122"/>
      <c r="F148" s="186"/>
      <c r="G148" s="127"/>
      <c r="H148" s="127"/>
      <c r="I148" s="114">
        <f t="shared" si="2"/>
        <v>0</v>
      </c>
      <c r="J148" s="128"/>
      <c r="K148" s="327"/>
      <c r="L148" s="129"/>
      <c r="M148" s="128"/>
      <c r="N148" s="190"/>
      <c r="O148" s="118">
        <f t="shared" si="1"/>
        <v>0</v>
      </c>
      <c r="P148" s="119" t="str">
        <f>IF(Table1[[#This Row],[Total Cost of Materials for Project]]&lt;&gt;0,O148*$G$9,"")</f>
        <v/>
      </c>
      <c r="Q148" s="120" t="str">
        <f>IF(Table1[[#This Row],[Total Cost of Materials for Project]]&lt;&gt;0,O148*$G$10,"")</f>
        <v/>
      </c>
    </row>
    <row r="149" spans="1:17" s="121" customFormat="1" x14ac:dyDescent="0.25">
      <c r="A149" s="125"/>
      <c r="B149" s="126"/>
      <c r="C149" s="151"/>
      <c r="D149" s="127"/>
      <c r="E149" s="122"/>
      <c r="F149" s="186"/>
      <c r="G149" s="127"/>
      <c r="H149" s="127"/>
      <c r="I149" s="114">
        <f t="shared" si="2"/>
        <v>0</v>
      </c>
      <c r="J149" s="128"/>
      <c r="K149" s="327"/>
      <c r="L149" s="129"/>
      <c r="M149" s="128"/>
      <c r="N149" s="190"/>
      <c r="O149" s="118">
        <f t="shared" si="1"/>
        <v>0</v>
      </c>
      <c r="P149" s="119" t="str">
        <f>IF(Table1[[#This Row],[Total Cost of Materials for Project]]&lt;&gt;0,O149*$G$9,"")</f>
        <v/>
      </c>
      <c r="Q149" s="120" t="str">
        <f>IF(Table1[[#This Row],[Total Cost of Materials for Project]]&lt;&gt;0,O149*$G$10,"")</f>
        <v/>
      </c>
    </row>
    <row r="150" spans="1:17" s="121" customFormat="1" x14ac:dyDescent="0.25">
      <c r="A150" s="125"/>
      <c r="B150" s="126"/>
      <c r="C150" s="151"/>
      <c r="D150" s="127"/>
      <c r="E150" s="122"/>
      <c r="F150" s="186"/>
      <c r="G150" s="127"/>
      <c r="H150" s="127"/>
      <c r="I150" s="114">
        <f t="shared" si="2"/>
        <v>0</v>
      </c>
      <c r="J150" s="128"/>
      <c r="K150" s="327"/>
      <c r="L150" s="129"/>
      <c r="M150" s="128"/>
      <c r="N150" s="190"/>
      <c r="O150" s="118">
        <f t="shared" si="1"/>
        <v>0</v>
      </c>
      <c r="P150" s="119" t="str">
        <f>IF(Table1[[#This Row],[Total Cost of Materials for Project]]&lt;&gt;0,O150*$G$9,"")</f>
        <v/>
      </c>
      <c r="Q150" s="120" t="str">
        <f>IF(Table1[[#This Row],[Total Cost of Materials for Project]]&lt;&gt;0,O150*$G$10,"")</f>
        <v/>
      </c>
    </row>
    <row r="151" spans="1:17" s="121" customFormat="1" x14ac:dyDescent="0.25">
      <c r="A151" s="125"/>
      <c r="B151" s="126"/>
      <c r="C151" s="151"/>
      <c r="D151" s="127"/>
      <c r="E151" s="122"/>
      <c r="F151" s="186"/>
      <c r="G151" s="127"/>
      <c r="H151" s="127"/>
      <c r="I151" s="114">
        <f t="shared" si="2"/>
        <v>0</v>
      </c>
      <c r="J151" s="128"/>
      <c r="K151" s="327"/>
      <c r="L151" s="129"/>
      <c r="M151" s="128"/>
      <c r="N151" s="190"/>
      <c r="O151" s="118">
        <f t="shared" si="1"/>
        <v>0</v>
      </c>
      <c r="P151" s="119" t="str">
        <f>IF(Table1[[#This Row],[Total Cost of Materials for Project]]&lt;&gt;0,O151*$G$9,"")</f>
        <v/>
      </c>
      <c r="Q151" s="120" t="str">
        <f>IF(Table1[[#This Row],[Total Cost of Materials for Project]]&lt;&gt;0,O151*$G$10,"")</f>
        <v/>
      </c>
    </row>
    <row r="152" spans="1:17" s="121" customFormat="1" x14ac:dyDescent="0.25">
      <c r="A152" s="125"/>
      <c r="B152" s="126"/>
      <c r="C152" s="151"/>
      <c r="D152" s="127"/>
      <c r="E152" s="122"/>
      <c r="F152" s="186"/>
      <c r="G152" s="127"/>
      <c r="H152" s="127"/>
      <c r="I152" s="114">
        <f t="shared" si="2"/>
        <v>0</v>
      </c>
      <c r="J152" s="128"/>
      <c r="K152" s="327"/>
      <c r="L152" s="129"/>
      <c r="M152" s="128"/>
      <c r="N152" s="190"/>
      <c r="O152" s="118">
        <f t="shared" si="1"/>
        <v>0</v>
      </c>
      <c r="P152" s="119" t="str">
        <f>IF(Table1[[#This Row],[Total Cost of Materials for Project]]&lt;&gt;0,O152*$G$9,"")</f>
        <v/>
      </c>
      <c r="Q152" s="120" t="str">
        <f>IF(Table1[[#This Row],[Total Cost of Materials for Project]]&lt;&gt;0,O152*$G$10,"")</f>
        <v/>
      </c>
    </row>
    <row r="153" spans="1:17" s="121" customFormat="1" x14ac:dyDescent="0.25">
      <c r="A153" s="125"/>
      <c r="B153" s="126"/>
      <c r="C153" s="151"/>
      <c r="D153" s="127"/>
      <c r="E153" s="122"/>
      <c r="F153" s="186"/>
      <c r="G153" s="127"/>
      <c r="H153" s="127"/>
      <c r="I153" s="114">
        <f t="shared" si="2"/>
        <v>0</v>
      </c>
      <c r="J153" s="128"/>
      <c r="K153" s="327"/>
      <c r="L153" s="129"/>
      <c r="M153" s="128"/>
      <c r="N153" s="190"/>
      <c r="O153" s="118">
        <f t="shared" si="1"/>
        <v>0</v>
      </c>
      <c r="P153" s="119" t="str">
        <f>IF(Table1[[#This Row],[Total Cost of Materials for Project]]&lt;&gt;0,O153*$G$9,"")</f>
        <v/>
      </c>
      <c r="Q153" s="120" t="str">
        <f>IF(Table1[[#This Row],[Total Cost of Materials for Project]]&lt;&gt;0,O153*$G$10,"")</f>
        <v/>
      </c>
    </row>
    <row r="154" spans="1:17" s="121" customFormat="1" x14ac:dyDescent="0.25">
      <c r="A154" s="125"/>
      <c r="B154" s="126"/>
      <c r="C154" s="151"/>
      <c r="D154" s="127"/>
      <c r="E154" s="122"/>
      <c r="F154" s="186"/>
      <c r="G154" s="127"/>
      <c r="H154" s="127"/>
      <c r="I154" s="114">
        <f t="shared" si="2"/>
        <v>0</v>
      </c>
      <c r="J154" s="128"/>
      <c r="K154" s="327"/>
      <c r="L154" s="129"/>
      <c r="M154" s="128"/>
      <c r="N154" s="190"/>
      <c r="O154" s="118">
        <f t="shared" si="1"/>
        <v>0</v>
      </c>
      <c r="P154" s="119" t="str">
        <f>IF(Table1[[#This Row],[Total Cost of Materials for Project]]&lt;&gt;0,O154*$G$9,"")</f>
        <v/>
      </c>
      <c r="Q154" s="120" t="str">
        <f>IF(Table1[[#This Row],[Total Cost of Materials for Project]]&lt;&gt;0,O154*$G$10,"")</f>
        <v/>
      </c>
    </row>
    <row r="155" spans="1:17" s="121" customFormat="1" x14ac:dyDescent="0.25">
      <c r="A155" s="125"/>
      <c r="B155" s="126"/>
      <c r="C155" s="151"/>
      <c r="D155" s="127"/>
      <c r="E155" s="122"/>
      <c r="F155" s="186"/>
      <c r="G155" s="127"/>
      <c r="H155" s="127"/>
      <c r="I155" s="114">
        <f t="shared" si="2"/>
        <v>0</v>
      </c>
      <c r="J155" s="128"/>
      <c r="K155" s="327"/>
      <c r="L155" s="129"/>
      <c r="M155" s="128"/>
      <c r="N155" s="190"/>
      <c r="O155" s="118">
        <f t="shared" si="1"/>
        <v>0</v>
      </c>
      <c r="P155" s="119" t="str">
        <f>IF(Table1[[#This Row],[Total Cost of Materials for Project]]&lt;&gt;0,O155*$G$9,"")</f>
        <v/>
      </c>
      <c r="Q155" s="120" t="str">
        <f>IF(Table1[[#This Row],[Total Cost of Materials for Project]]&lt;&gt;0,O155*$G$10,"")</f>
        <v/>
      </c>
    </row>
    <row r="156" spans="1:17" s="121" customFormat="1" x14ac:dyDescent="0.25">
      <c r="A156" s="125"/>
      <c r="B156" s="126"/>
      <c r="C156" s="151"/>
      <c r="D156" s="127"/>
      <c r="E156" s="122"/>
      <c r="F156" s="186"/>
      <c r="G156" s="127"/>
      <c r="H156" s="127"/>
      <c r="I156" s="114">
        <f t="shared" si="2"/>
        <v>0</v>
      </c>
      <c r="J156" s="128"/>
      <c r="K156" s="327"/>
      <c r="L156" s="129"/>
      <c r="M156" s="128"/>
      <c r="N156" s="190"/>
      <c r="O156" s="118">
        <f t="shared" si="1"/>
        <v>0</v>
      </c>
      <c r="P156" s="119" t="str">
        <f>IF(Table1[[#This Row],[Total Cost of Materials for Project]]&lt;&gt;0,O156*$G$9,"")</f>
        <v/>
      </c>
      <c r="Q156" s="120" t="str">
        <f>IF(Table1[[#This Row],[Total Cost of Materials for Project]]&lt;&gt;0,O156*$G$10,"")</f>
        <v/>
      </c>
    </row>
    <row r="157" spans="1:17" s="121" customFormat="1" x14ac:dyDescent="0.25">
      <c r="A157" s="125"/>
      <c r="B157" s="126"/>
      <c r="C157" s="151"/>
      <c r="D157" s="127"/>
      <c r="E157" s="122"/>
      <c r="F157" s="186"/>
      <c r="G157" s="127"/>
      <c r="H157" s="127"/>
      <c r="I157" s="114">
        <f t="shared" si="2"/>
        <v>0</v>
      </c>
      <c r="J157" s="128"/>
      <c r="K157" s="327"/>
      <c r="L157" s="129"/>
      <c r="M157" s="128"/>
      <c r="N157" s="190"/>
      <c r="O157" s="118">
        <f t="shared" ref="O157:O191" si="9">N157*G157</f>
        <v>0</v>
      </c>
      <c r="P157" s="119" t="str">
        <f>IF(Table1[[#This Row],[Total Cost of Materials for Project]]&lt;&gt;0,O157*$G$9,"")</f>
        <v/>
      </c>
      <c r="Q157" s="120" t="str">
        <f>IF(Table1[[#This Row],[Total Cost of Materials for Project]]&lt;&gt;0,O157*$G$10,"")</f>
        <v/>
      </c>
    </row>
    <row r="158" spans="1:17" s="121" customFormat="1" x14ac:dyDescent="0.25">
      <c r="A158" s="125"/>
      <c r="B158" s="126"/>
      <c r="C158" s="151"/>
      <c r="D158" s="127"/>
      <c r="E158" s="122"/>
      <c r="F158" s="186"/>
      <c r="G158" s="127"/>
      <c r="H158" s="127"/>
      <c r="I158" s="114">
        <f t="shared" si="2"/>
        <v>0</v>
      </c>
      <c r="J158" s="128"/>
      <c r="K158" s="327"/>
      <c r="L158" s="129"/>
      <c r="M158" s="128"/>
      <c r="N158" s="190"/>
      <c r="O158" s="118">
        <f t="shared" si="9"/>
        <v>0</v>
      </c>
      <c r="P158" s="119" t="str">
        <f>IF(Table1[[#This Row],[Total Cost of Materials for Project]]&lt;&gt;0,O158*$G$9,"")</f>
        <v/>
      </c>
      <c r="Q158" s="120" t="str">
        <f>IF(Table1[[#This Row],[Total Cost of Materials for Project]]&lt;&gt;0,O158*$G$10,"")</f>
        <v/>
      </c>
    </row>
    <row r="159" spans="1:17" s="121" customFormat="1" x14ac:dyDescent="0.25">
      <c r="A159" s="125"/>
      <c r="B159" s="126"/>
      <c r="C159" s="151"/>
      <c r="D159" s="127"/>
      <c r="E159" s="122"/>
      <c r="F159" s="186"/>
      <c r="G159" s="127"/>
      <c r="H159" s="127"/>
      <c r="I159" s="114">
        <f t="shared" si="2"/>
        <v>0</v>
      </c>
      <c r="J159" s="128"/>
      <c r="K159" s="327"/>
      <c r="L159" s="129"/>
      <c r="M159" s="128"/>
      <c r="N159" s="190"/>
      <c r="O159" s="118">
        <f t="shared" si="9"/>
        <v>0</v>
      </c>
      <c r="P159" s="119" t="str">
        <f>IF(Table1[[#This Row],[Total Cost of Materials for Project]]&lt;&gt;0,O159*$G$9,"")</f>
        <v/>
      </c>
      <c r="Q159" s="120" t="str">
        <f>IF(Table1[[#This Row],[Total Cost of Materials for Project]]&lt;&gt;0,O159*$G$10,"")</f>
        <v/>
      </c>
    </row>
    <row r="160" spans="1:17" s="121" customFormat="1" x14ac:dyDescent="0.25">
      <c r="A160" s="125"/>
      <c r="B160" s="126"/>
      <c r="C160" s="151"/>
      <c r="D160" s="127"/>
      <c r="E160" s="122"/>
      <c r="F160" s="186"/>
      <c r="G160" s="127"/>
      <c r="H160" s="127"/>
      <c r="I160" s="114">
        <f t="shared" si="2"/>
        <v>0</v>
      </c>
      <c r="J160" s="128"/>
      <c r="K160" s="327"/>
      <c r="L160" s="129"/>
      <c r="M160" s="128"/>
      <c r="N160" s="190"/>
      <c r="O160" s="118">
        <f t="shared" si="9"/>
        <v>0</v>
      </c>
      <c r="P160" s="119" t="str">
        <f>IF(Table1[[#This Row],[Total Cost of Materials for Project]]&lt;&gt;0,O160*$G$9,"")</f>
        <v/>
      </c>
      <c r="Q160" s="120" t="str">
        <f>IF(Table1[[#This Row],[Total Cost of Materials for Project]]&lt;&gt;0,O160*$G$10,"")</f>
        <v/>
      </c>
    </row>
    <row r="161" spans="1:17" s="121" customFormat="1" x14ac:dyDescent="0.25">
      <c r="A161" s="125"/>
      <c r="B161" s="126"/>
      <c r="C161" s="151"/>
      <c r="D161" s="127"/>
      <c r="E161" s="122"/>
      <c r="F161" s="186"/>
      <c r="G161" s="127"/>
      <c r="H161" s="127"/>
      <c r="I161" s="114">
        <f t="shared" si="2"/>
        <v>0</v>
      </c>
      <c r="J161" s="128"/>
      <c r="K161" s="327"/>
      <c r="L161" s="129"/>
      <c r="M161" s="128"/>
      <c r="N161" s="190"/>
      <c r="O161" s="118">
        <f t="shared" si="9"/>
        <v>0</v>
      </c>
      <c r="P161" s="119" t="str">
        <f>IF(Table1[[#This Row],[Total Cost of Materials for Project]]&lt;&gt;0,O161*$G$9,"")</f>
        <v/>
      </c>
      <c r="Q161" s="120" t="str">
        <f>IF(Table1[[#This Row],[Total Cost of Materials for Project]]&lt;&gt;0,O161*$G$10,"")</f>
        <v/>
      </c>
    </row>
    <row r="162" spans="1:17" s="121" customFormat="1" x14ac:dyDescent="0.25">
      <c r="A162" s="125"/>
      <c r="B162" s="126"/>
      <c r="C162" s="151"/>
      <c r="D162" s="127"/>
      <c r="E162" s="122"/>
      <c r="F162" s="186"/>
      <c r="G162" s="127"/>
      <c r="H162" s="127"/>
      <c r="I162" s="114">
        <f t="shared" si="2"/>
        <v>0</v>
      </c>
      <c r="J162" s="128"/>
      <c r="K162" s="327"/>
      <c r="L162" s="129"/>
      <c r="M162" s="128"/>
      <c r="N162" s="190"/>
      <c r="O162" s="118">
        <f t="shared" si="9"/>
        <v>0</v>
      </c>
      <c r="P162" s="119" t="str">
        <f>IF(Table1[[#This Row],[Total Cost of Materials for Project]]&lt;&gt;0,O162*$G$9,"")</f>
        <v/>
      </c>
      <c r="Q162" s="120" t="str">
        <f>IF(Table1[[#This Row],[Total Cost of Materials for Project]]&lt;&gt;0,O162*$G$10,"")</f>
        <v/>
      </c>
    </row>
    <row r="163" spans="1:17" s="121" customFormat="1" x14ac:dyDescent="0.25">
      <c r="A163" s="125"/>
      <c r="B163" s="126"/>
      <c r="C163" s="151"/>
      <c r="D163" s="127"/>
      <c r="E163" s="122"/>
      <c r="F163" s="186"/>
      <c r="G163" s="127"/>
      <c r="H163" s="127"/>
      <c r="I163" s="114">
        <f t="shared" si="2"/>
        <v>0</v>
      </c>
      <c r="J163" s="128"/>
      <c r="K163" s="327"/>
      <c r="L163" s="129"/>
      <c r="M163" s="128"/>
      <c r="N163" s="190"/>
      <c r="O163" s="118">
        <f t="shared" si="9"/>
        <v>0</v>
      </c>
      <c r="P163" s="119" t="str">
        <f>IF(Table1[[#This Row],[Total Cost of Materials for Project]]&lt;&gt;0,O163*$G$9,"")</f>
        <v/>
      </c>
      <c r="Q163" s="120" t="str">
        <f>IF(Table1[[#This Row],[Total Cost of Materials for Project]]&lt;&gt;0,O163*$G$10,"")</f>
        <v/>
      </c>
    </row>
    <row r="164" spans="1:17" s="121" customFormat="1" x14ac:dyDescent="0.25">
      <c r="A164" s="125"/>
      <c r="B164" s="126"/>
      <c r="C164" s="151"/>
      <c r="D164" s="127"/>
      <c r="E164" s="122"/>
      <c r="F164" s="186"/>
      <c r="G164" s="127"/>
      <c r="H164" s="127"/>
      <c r="I164" s="114">
        <f t="shared" si="2"/>
        <v>0</v>
      </c>
      <c r="J164" s="128"/>
      <c r="K164" s="327"/>
      <c r="L164" s="129"/>
      <c r="M164" s="128"/>
      <c r="N164" s="190"/>
      <c r="O164" s="118">
        <f t="shared" si="9"/>
        <v>0</v>
      </c>
      <c r="P164" s="119" t="str">
        <f>IF(Table1[[#This Row],[Total Cost of Materials for Project]]&lt;&gt;0,O164*$G$9,"")</f>
        <v/>
      </c>
      <c r="Q164" s="120" t="str">
        <f>IF(Table1[[#This Row],[Total Cost of Materials for Project]]&lt;&gt;0,O164*$G$10,"")</f>
        <v/>
      </c>
    </row>
    <row r="165" spans="1:17" s="121" customFormat="1" x14ac:dyDescent="0.25">
      <c r="A165" s="125"/>
      <c r="B165" s="126"/>
      <c r="C165" s="151"/>
      <c r="D165" s="127"/>
      <c r="E165" s="122"/>
      <c r="F165" s="186"/>
      <c r="G165" s="127"/>
      <c r="H165" s="127"/>
      <c r="I165" s="114">
        <f t="shared" si="2"/>
        <v>0</v>
      </c>
      <c r="J165" s="128"/>
      <c r="K165" s="327"/>
      <c r="L165" s="129"/>
      <c r="M165" s="128"/>
      <c r="N165" s="190"/>
      <c r="O165" s="118">
        <f t="shared" si="9"/>
        <v>0</v>
      </c>
      <c r="P165" s="119" t="str">
        <f>IF(Table1[[#This Row],[Total Cost of Materials for Project]]&lt;&gt;0,O165*$G$9,"")</f>
        <v/>
      </c>
      <c r="Q165" s="120" t="str">
        <f>IF(Table1[[#This Row],[Total Cost of Materials for Project]]&lt;&gt;0,O165*$G$10,"")</f>
        <v/>
      </c>
    </row>
    <row r="166" spans="1:17" s="121" customFormat="1" x14ac:dyDescent="0.25">
      <c r="A166" s="125"/>
      <c r="B166" s="126"/>
      <c r="C166" s="151"/>
      <c r="D166" s="127"/>
      <c r="E166" s="122"/>
      <c r="F166" s="186"/>
      <c r="G166" s="127"/>
      <c r="H166" s="127"/>
      <c r="I166" s="114">
        <f t="shared" si="2"/>
        <v>0</v>
      </c>
      <c r="J166" s="128"/>
      <c r="K166" s="327"/>
      <c r="L166" s="129"/>
      <c r="M166" s="128"/>
      <c r="N166" s="190"/>
      <c r="O166" s="118">
        <f t="shared" si="9"/>
        <v>0</v>
      </c>
      <c r="P166" s="119" t="str">
        <f>IF(Table1[[#This Row],[Total Cost of Materials for Project]]&lt;&gt;0,O166*$G$9,"")</f>
        <v/>
      </c>
      <c r="Q166" s="120" t="str">
        <f>IF(Table1[[#This Row],[Total Cost of Materials for Project]]&lt;&gt;0,O166*$G$10,"")</f>
        <v/>
      </c>
    </row>
    <row r="167" spans="1:17" s="121" customFormat="1" x14ac:dyDescent="0.25">
      <c r="A167" s="125"/>
      <c r="B167" s="126"/>
      <c r="C167" s="151"/>
      <c r="D167" s="127"/>
      <c r="E167" s="122"/>
      <c r="F167" s="186"/>
      <c r="G167" s="127"/>
      <c r="H167" s="127"/>
      <c r="I167" s="114">
        <f t="shared" si="2"/>
        <v>0</v>
      </c>
      <c r="J167" s="128"/>
      <c r="K167" s="327"/>
      <c r="L167" s="129"/>
      <c r="M167" s="128"/>
      <c r="N167" s="190"/>
      <c r="O167" s="118">
        <f t="shared" si="9"/>
        <v>0</v>
      </c>
      <c r="P167" s="119" t="str">
        <f>IF(Table1[[#This Row],[Total Cost of Materials for Project]]&lt;&gt;0,O167*$G$9,"")</f>
        <v/>
      </c>
      <c r="Q167" s="120" t="str">
        <f>IF(Table1[[#This Row],[Total Cost of Materials for Project]]&lt;&gt;0,O167*$G$10,"")</f>
        <v/>
      </c>
    </row>
    <row r="168" spans="1:17" s="121" customFormat="1" x14ac:dyDescent="0.25">
      <c r="A168" s="125"/>
      <c r="B168" s="126"/>
      <c r="C168" s="151"/>
      <c r="D168" s="127"/>
      <c r="E168" s="122"/>
      <c r="F168" s="186"/>
      <c r="G168" s="127"/>
      <c r="H168" s="127"/>
      <c r="I168" s="114">
        <f t="shared" si="2"/>
        <v>0</v>
      </c>
      <c r="J168" s="128"/>
      <c r="K168" s="327"/>
      <c r="L168" s="129"/>
      <c r="M168" s="128"/>
      <c r="N168" s="190"/>
      <c r="O168" s="118">
        <f t="shared" si="9"/>
        <v>0</v>
      </c>
      <c r="P168" s="119" t="str">
        <f>IF(Table1[[#This Row],[Total Cost of Materials for Project]]&lt;&gt;0,O168*$G$9,"")</f>
        <v/>
      </c>
      <c r="Q168" s="120" t="str">
        <f>IF(Table1[[#This Row],[Total Cost of Materials for Project]]&lt;&gt;0,O168*$G$10,"")</f>
        <v/>
      </c>
    </row>
    <row r="169" spans="1:17" s="121" customFormat="1" x14ac:dyDescent="0.25">
      <c r="A169" s="125"/>
      <c r="B169" s="126"/>
      <c r="C169" s="151"/>
      <c r="D169" s="127"/>
      <c r="E169" s="122"/>
      <c r="F169" s="186"/>
      <c r="G169" s="127"/>
      <c r="H169" s="127"/>
      <c r="I169" s="114">
        <f t="shared" si="2"/>
        <v>0</v>
      </c>
      <c r="J169" s="128"/>
      <c r="K169" s="327"/>
      <c r="L169" s="129"/>
      <c r="M169" s="128"/>
      <c r="N169" s="190"/>
      <c r="O169" s="118">
        <f t="shared" si="9"/>
        <v>0</v>
      </c>
      <c r="P169" s="119" t="str">
        <f>IF(Table1[[#This Row],[Total Cost of Materials for Project]]&lt;&gt;0,O169*$G$9,"")</f>
        <v/>
      </c>
      <c r="Q169" s="120" t="str">
        <f>IF(Table1[[#This Row],[Total Cost of Materials for Project]]&lt;&gt;0,O169*$G$10,"")</f>
        <v/>
      </c>
    </row>
    <row r="170" spans="1:17" s="121" customFormat="1" x14ac:dyDescent="0.25">
      <c r="A170" s="125"/>
      <c r="B170" s="126"/>
      <c r="C170" s="151"/>
      <c r="D170" s="127"/>
      <c r="E170" s="122"/>
      <c r="F170" s="186"/>
      <c r="G170" s="127"/>
      <c r="H170" s="127"/>
      <c r="I170" s="114">
        <f t="shared" si="2"/>
        <v>0</v>
      </c>
      <c r="J170" s="128"/>
      <c r="K170" s="327"/>
      <c r="L170" s="129"/>
      <c r="M170" s="128"/>
      <c r="N170" s="190"/>
      <c r="O170" s="118">
        <f t="shared" si="9"/>
        <v>0</v>
      </c>
      <c r="P170" s="119" t="str">
        <f>IF(Table1[[#This Row],[Total Cost of Materials for Project]]&lt;&gt;0,O170*$G$9,"")</f>
        <v/>
      </c>
      <c r="Q170" s="120" t="str">
        <f>IF(Table1[[#This Row],[Total Cost of Materials for Project]]&lt;&gt;0,O170*$G$10,"")</f>
        <v/>
      </c>
    </row>
    <row r="171" spans="1:17" s="121" customFormat="1" x14ac:dyDescent="0.25">
      <c r="A171" s="125"/>
      <c r="B171" s="126"/>
      <c r="C171" s="151"/>
      <c r="D171" s="127"/>
      <c r="E171" s="122"/>
      <c r="F171" s="186"/>
      <c r="G171" s="127"/>
      <c r="H171" s="127"/>
      <c r="I171" s="114">
        <f t="shared" si="2"/>
        <v>0</v>
      </c>
      <c r="J171" s="128"/>
      <c r="K171" s="327"/>
      <c r="L171" s="129"/>
      <c r="M171" s="128"/>
      <c r="N171" s="190"/>
      <c r="O171" s="118">
        <f t="shared" si="9"/>
        <v>0</v>
      </c>
      <c r="P171" s="119" t="str">
        <f>IF(Table1[[#This Row],[Total Cost of Materials for Project]]&lt;&gt;0,O171*$G$9,"")</f>
        <v/>
      </c>
      <c r="Q171" s="120" t="str">
        <f>IF(Table1[[#This Row],[Total Cost of Materials for Project]]&lt;&gt;0,O171*$G$10,"")</f>
        <v/>
      </c>
    </row>
    <row r="172" spans="1:17" s="121" customFormat="1" x14ac:dyDescent="0.25">
      <c r="A172" s="125"/>
      <c r="B172" s="126"/>
      <c r="C172" s="151"/>
      <c r="D172" s="127"/>
      <c r="E172" s="122"/>
      <c r="F172" s="186"/>
      <c r="G172" s="127"/>
      <c r="H172" s="127"/>
      <c r="I172" s="114">
        <f t="shared" si="2"/>
        <v>0</v>
      </c>
      <c r="J172" s="128"/>
      <c r="K172" s="327"/>
      <c r="L172" s="129"/>
      <c r="M172" s="128"/>
      <c r="N172" s="190"/>
      <c r="O172" s="118">
        <f t="shared" si="9"/>
        <v>0</v>
      </c>
      <c r="P172" s="119" t="str">
        <f>IF(Table1[[#This Row],[Total Cost of Materials for Project]]&lt;&gt;0,O172*$G$9,"")</f>
        <v/>
      </c>
      <c r="Q172" s="120" t="str">
        <f>IF(Table1[[#This Row],[Total Cost of Materials for Project]]&lt;&gt;0,O172*$G$10,"")</f>
        <v/>
      </c>
    </row>
    <row r="173" spans="1:17" s="121" customFormat="1" x14ac:dyDescent="0.25">
      <c r="A173" s="125"/>
      <c r="B173" s="126"/>
      <c r="C173" s="151"/>
      <c r="D173" s="127"/>
      <c r="E173" s="122"/>
      <c r="F173" s="186"/>
      <c r="G173" s="127"/>
      <c r="H173" s="127"/>
      <c r="I173" s="114">
        <f t="shared" si="2"/>
        <v>0</v>
      </c>
      <c r="J173" s="128"/>
      <c r="K173" s="327"/>
      <c r="L173" s="129"/>
      <c r="M173" s="128"/>
      <c r="N173" s="190"/>
      <c r="O173" s="118">
        <f t="shared" si="9"/>
        <v>0</v>
      </c>
      <c r="P173" s="119" t="str">
        <f>IF(Table1[[#This Row],[Total Cost of Materials for Project]]&lt;&gt;0,O173*$G$9,"")</f>
        <v/>
      </c>
      <c r="Q173" s="120" t="str">
        <f>IF(Table1[[#This Row],[Total Cost of Materials for Project]]&lt;&gt;0,O173*$G$10,"")</f>
        <v/>
      </c>
    </row>
    <row r="174" spans="1:17" s="121" customFormat="1" x14ac:dyDescent="0.25">
      <c r="A174" s="125"/>
      <c r="B174" s="126"/>
      <c r="C174" s="151"/>
      <c r="D174" s="127"/>
      <c r="E174" s="122"/>
      <c r="F174" s="186"/>
      <c r="G174" s="127"/>
      <c r="H174" s="127"/>
      <c r="I174" s="114">
        <f t="shared" si="2"/>
        <v>0</v>
      </c>
      <c r="J174" s="128"/>
      <c r="K174" s="327"/>
      <c r="L174" s="129"/>
      <c r="M174" s="128"/>
      <c r="N174" s="190"/>
      <c r="O174" s="118">
        <f t="shared" si="9"/>
        <v>0</v>
      </c>
      <c r="P174" s="119" t="str">
        <f>IF(Table1[[#This Row],[Total Cost of Materials for Project]]&lt;&gt;0,O174*$G$9,"")</f>
        <v/>
      </c>
      <c r="Q174" s="120" t="str">
        <f>IF(Table1[[#This Row],[Total Cost of Materials for Project]]&lt;&gt;0,O174*$G$10,"")</f>
        <v/>
      </c>
    </row>
    <row r="175" spans="1:17" s="121" customFormat="1" x14ac:dyDescent="0.25">
      <c r="A175" s="125"/>
      <c r="B175" s="126"/>
      <c r="C175" s="151"/>
      <c r="D175" s="127"/>
      <c r="E175" s="122"/>
      <c r="F175" s="186"/>
      <c r="G175" s="127"/>
      <c r="H175" s="127"/>
      <c r="I175" s="114">
        <f t="shared" si="2"/>
        <v>0</v>
      </c>
      <c r="J175" s="128"/>
      <c r="K175" s="327"/>
      <c r="L175" s="129"/>
      <c r="M175" s="128"/>
      <c r="N175" s="190"/>
      <c r="O175" s="118">
        <f t="shared" si="9"/>
        <v>0</v>
      </c>
      <c r="P175" s="119" t="str">
        <f>IF(Table1[[#This Row],[Total Cost of Materials for Project]]&lt;&gt;0,O175*$G$9,"")</f>
        <v/>
      </c>
      <c r="Q175" s="120" t="str">
        <f>IF(Table1[[#This Row],[Total Cost of Materials for Project]]&lt;&gt;0,O175*$G$10,"")</f>
        <v/>
      </c>
    </row>
    <row r="176" spans="1:17" s="121" customFormat="1" x14ac:dyDescent="0.25">
      <c r="A176" s="125"/>
      <c r="B176" s="126"/>
      <c r="C176" s="151"/>
      <c r="D176" s="127"/>
      <c r="E176" s="122"/>
      <c r="F176" s="186"/>
      <c r="G176" s="127"/>
      <c r="H176" s="127"/>
      <c r="I176" s="114">
        <f t="shared" si="2"/>
        <v>0</v>
      </c>
      <c r="J176" s="128"/>
      <c r="K176" s="327"/>
      <c r="L176" s="129"/>
      <c r="M176" s="128"/>
      <c r="N176" s="190"/>
      <c r="O176" s="118">
        <f t="shared" si="9"/>
        <v>0</v>
      </c>
      <c r="P176" s="119" t="str">
        <f>IF(Table1[[#This Row],[Total Cost of Materials for Project]]&lt;&gt;0,O176*$G$9,"")</f>
        <v/>
      </c>
      <c r="Q176" s="120" t="str">
        <f>IF(Table1[[#This Row],[Total Cost of Materials for Project]]&lt;&gt;0,O176*$G$10,"")</f>
        <v/>
      </c>
    </row>
    <row r="177" spans="1:17" s="121" customFormat="1" x14ac:dyDescent="0.25">
      <c r="A177" s="125"/>
      <c r="B177" s="126"/>
      <c r="C177" s="151"/>
      <c r="D177" s="127"/>
      <c r="E177" s="122"/>
      <c r="F177" s="186"/>
      <c r="G177" s="127"/>
      <c r="H177" s="127"/>
      <c r="I177" s="114">
        <f t="shared" si="2"/>
        <v>0</v>
      </c>
      <c r="J177" s="128"/>
      <c r="K177" s="327"/>
      <c r="L177" s="129"/>
      <c r="M177" s="128"/>
      <c r="N177" s="190"/>
      <c r="O177" s="118">
        <f t="shared" si="9"/>
        <v>0</v>
      </c>
      <c r="P177" s="119" t="str">
        <f>IF(Table1[[#This Row],[Total Cost of Materials for Project]]&lt;&gt;0,O177*$G$9,"")</f>
        <v/>
      </c>
      <c r="Q177" s="120" t="str">
        <f>IF(Table1[[#This Row],[Total Cost of Materials for Project]]&lt;&gt;0,O177*$G$10,"")</f>
        <v/>
      </c>
    </row>
    <row r="178" spans="1:17" s="121" customFormat="1" x14ac:dyDescent="0.25">
      <c r="A178" s="125"/>
      <c r="B178" s="126"/>
      <c r="C178" s="151"/>
      <c r="D178" s="127"/>
      <c r="E178" s="122"/>
      <c r="F178" s="186"/>
      <c r="G178" s="127"/>
      <c r="H178" s="127"/>
      <c r="I178" s="114">
        <f t="shared" si="2"/>
        <v>0</v>
      </c>
      <c r="J178" s="128"/>
      <c r="K178" s="327"/>
      <c r="L178" s="129"/>
      <c r="M178" s="128"/>
      <c r="N178" s="190"/>
      <c r="O178" s="118">
        <f t="shared" si="9"/>
        <v>0</v>
      </c>
      <c r="P178" s="119" t="str">
        <f>IF(Table1[[#This Row],[Total Cost of Materials for Project]]&lt;&gt;0,O178*$G$9,"")</f>
        <v/>
      </c>
      <c r="Q178" s="120" t="str">
        <f>IF(Table1[[#This Row],[Total Cost of Materials for Project]]&lt;&gt;0,O178*$G$10,"")</f>
        <v/>
      </c>
    </row>
    <row r="179" spans="1:17" s="121" customFormat="1" x14ac:dyDescent="0.25">
      <c r="A179" s="125"/>
      <c r="B179" s="126"/>
      <c r="C179" s="151"/>
      <c r="D179" s="127"/>
      <c r="E179" s="122"/>
      <c r="F179" s="186"/>
      <c r="G179" s="127"/>
      <c r="H179" s="127"/>
      <c r="I179" s="114">
        <f t="shared" si="2"/>
        <v>0</v>
      </c>
      <c r="J179" s="128"/>
      <c r="K179" s="327"/>
      <c r="L179" s="129"/>
      <c r="M179" s="128"/>
      <c r="N179" s="190"/>
      <c r="O179" s="118">
        <f t="shared" si="9"/>
        <v>0</v>
      </c>
      <c r="P179" s="119" t="str">
        <f>IF(Table1[[#This Row],[Total Cost of Materials for Project]]&lt;&gt;0,O179*$G$9,"")</f>
        <v/>
      </c>
      <c r="Q179" s="120" t="str">
        <f>IF(Table1[[#This Row],[Total Cost of Materials for Project]]&lt;&gt;0,O179*$G$10,"")</f>
        <v/>
      </c>
    </row>
    <row r="180" spans="1:17" s="121" customFormat="1" x14ac:dyDescent="0.25">
      <c r="A180" s="125"/>
      <c r="B180" s="126"/>
      <c r="C180" s="151"/>
      <c r="D180" s="127"/>
      <c r="E180" s="122"/>
      <c r="F180" s="186"/>
      <c r="G180" s="127"/>
      <c r="H180" s="127"/>
      <c r="I180" s="114">
        <f t="shared" ref="I180:I191" si="10">F180*G180</f>
        <v>0</v>
      </c>
      <c r="J180" s="128"/>
      <c r="K180" s="327"/>
      <c r="L180" s="129"/>
      <c r="M180" s="128"/>
      <c r="N180" s="190"/>
      <c r="O180" s="118">
        <f t="shared" si="9"/>
        <v>0</v>
      </c>
      <c r="P180" s="119" t="str">
        <f>IF(Table1[[#This Row],[Total Cost of Materials for Project]]&lt;&gt;0,O180*$G$9,"")</f>
        <v/>
      </c>
      <c r="Q180" s="120" t="str">
        <f>IF(Table1[[#This Row],[Total Cost of Materials for Project]]&lt;&gt;0,O180*$G$10,"")</f>
        <v/>
      </c>
    </row>
    <row r="181" spans="1:17" s="121" customFormat="1" x14ac:dyDescent="0.25">
      <c r="A181" s="125"/>
      <c r="B181" s="126"/>
      <c r="C181" s="151"/>
      <c r="D181" s="127"/>
      <c r="E181" s="122"/>
      <c r="F181" s="186"/>
      <c r="G181" s="127"/>
      <c r="H181" s="127"/>
      <c r="I181" s="114">
        <f t="shared" si="10"/>
        <v>0</v>
      </c>
      <c r="J181" s="128"/>
      <c r="K181" s="327"/>
      <c r="L181" s="129"/>
      <c r="M181" s="128"/>
      <c r="N181" s="190"/>
      <c r="O181" s="118">
        <f t="shared" si="9"/>
        <v>0</v>
      </c>
      <c r="P181" s="119" t="str">
        <f>IF(Table1[[#This Row],[Total Cost of Materials for Project]]&lt;&gt;0,O181*$G$9,"")</f>
        <v/>
      </c>
      <c r="Q181" s="120" t="str">
        <f>IF(Table1[[#This Row],[Total Cost of Materials for Project]]&lt;&gt;0,O181*$G$10,"")</f>
        <v/>
      </c>
    </row>
    <row r="182" spans="1:17" s="121" customFormat="1" x14ac:dyDescent="0.25">
      <c r="A182" s="125"/>
      <c r="B182" s="126"/>
      <c r="C182" s="151"/>
      <c r="D182" s="127"/>
      <c r="E182" s="122"/>
      <c r="F182" s="186"/>
      <c r="G182" s="127"/>
      <c r="H182" s="127"/>
      <c r="I182" s="114">
        <f t="shared" si="10"/>
        <v>0</v>
      </c>
      <c r="J182" s="128"/>
      <c r="K182" s="327"/>
      <c r="L182" s="129"/>
      <c r="M182" s="128"/>
      <c r="N182" s="190"/>
      <c r="O182" s="118">
        <f t="shared" si="9"/>
        <v>0</v>
      </c>
      <c r="P182" s="119" t="str">
        <f>IF(Table1[[#This Row],[Total Cost of Materials for Project]]&lt;&gt;0,O182*$G$9,"")</f>
        <v/>
      </c>
      <c r="Q182" s="120" t="str">
        <f>IF(Table1[[#This Row],[Total Cost of Materials for Project]]&lt;&gt;0,O182*$G$10,"")</f>
        <v/>
      </c>
    </row>
    <row r="183" spans="1:17" s="121" customFormat="1" x14ac:dyDescent="0.25">
      <c r="A183" s="125"/>
      <c r="B183" s="126"/>
      <c r="C183" s="151"/>
      <c r="D183" s="127"/>
      <c r="E183" s="122"/>
      <c r="F183" s="186"/>
      <c r="G183" s="127"/>
      <c r="H183" s="127"/>
      <c r="I183" s="114">
        <f t="shared" si="10"/>
        <v>0</v>
      </c>
      <c r="J183" s="128"/>
      <c r="K183" s="327"/>
      <c r="L183" s="129"/>
      <c r="M183" s="128"/>
      <c r="N183" s="190"/>
      <c r="O183" s="118">
        <f t="shared" si="9"/>
        <v>0</v>
      </c>
      <c r="P183" s="119" t="str">
        <f>IF(Table1[[#This Row],[Total Cost of Materials for Project]]&lt;&gt;0,O183*$G$9,"")</f>
        <v/>
      </c>
      <c r="Q183" s="120" t="str">
        <f>IF(Table1[[#This Row],[Total Cost of Materials for Project]]&lt;&gt;0,O183*$G$10,"")</f>
        <v/>
      </c>
    </row>
    <row r="184" spans="1:17" s="121" customFormat="1" x14ac:dyDescent="0.25">
      <c r="A184" s="125"/>
      <c r="B184" s="126"/>
      <c r="C184" s="151"/>
      <c r="D184" s="127"/>
      <c r="E184" s="122"/>
      <c r="F184" s="186"/>
      <c r="G184" s="127"/>
      <c r="H184" s="127"/>
      <c r="I184" s="114">
        <f t="shared" si="10"/>
        <v>0</v>
      </c>
      <c r="J184" s="128"/>
      <c r="K184" s="327"/>
      <c r="L184" s="129"/>
      <c r="M184" s="128"/>
      <c r="N184" s="190"/>
      <c r="O184" s="118">
        <f t="shared" si="9"/>
        <v>0</v>
      </c>
      <c r="P184" s="119" t="str">
        <f>IF(Table1[[#This Row],[Total Cost of Materials for Project]]&lt;&gt;0,O184*$G$9,"")</f>
        <v/>
      </c>
      <c r="Q184" s="120" t="str">
        <f>IF(Table1[[#This Row],[Total Cost of Materials for Project]]&lt;&gt;0,O184*$G$10,"")</f>
        <v/>
      </c>
    </row>
    <row r="185" spans="1:17" s="121" customFormat="1" x14ac:dyDescent="0.25">
      <c r="A185" s="125"/>
      <c r="B185" s="126"/>
      <c r="C185" s="151"/>
      <c r="D185" s="127"/>
      <c r="E185" s="122"/>
      <c r="F185" s="186"/>
      <c r="G185" s="127"/>
      <c r="H185" s="127"/>
      <c r="I185" s="114">
        <f t="shared" si="10"/>
        <v>0</v>
      </c>
      <c r="J185" s="128"/>
      <c r="K185" s="327"/>
      <c r="L185" s="129"/>
      <c r="M185" s="128"/>
      <c r="N185" s="190"/>
      <c r="O185" s="118">
        <f t="shared" si="9"/>
        <v>0</v>
      </c>
      <c r="P185" s="119" t="str">
        <f>IF(Table1[[#This Row],[Total Cost of Materials for Project]]&lt;&gt;0,O185*$G$9,"")</f>
        <v/>
      </c>
      <c r="Q185" s="120" t="str">
        <f>IF(Table1[[#This Row],[Total Cost of Materials for Project]]&lt;&gt;0,O185*$G$10,"")</f>
        <v/>
      </c>
    </row>
    <row r="186" spans="1:17" s="121" customFormat="1" x14ac:dyDescent="0.25">
      <c r="A186" s="125"/>
      <c r="B186" s="126"/>
      <c r="C186" s="151"/>
      <c r="D186" s="127"/>
      <c r="E186" s="122"/>
      <c r="F186" s="186"/>
      <c r="G186" s="127"/>
      <c r="H186" s="127"/>
      <c r="I186" s="114">
        <f t="shared" si="10"/>
        <v>0</v>
      </c>
      <c r="J186" s="128"/>
      <c r="K186" s="327"/>
      <c r="L186" s="129"/>
      <c r="M186" s="128"/>
      <c r="N186" s="190"/>
      <c r="O186" s="118">
        <f t="shared" si="9"/>
        <v>0</v>
      </c>
      <c r="P186" s="119" t="str">
        <f>IF(Table1[[#This Row],[Total Cost of Materials for Project]]&lt;&gt;0,O186*$G$9,"")</f>
        <v/>
      </c>
      <c r="Q186" s="120" t="str">
        <f>IF(Table1[[#This Row],[Total Cost of Materials for Project]]&lt;&gt;0,O186*$G$10,"")</f>
        <v/>
      </c>
    </row>
    <row r="187" spans="1:17" s="121" customFormat="1" x14ac:dyDescent="0.25">
      <c r="A187" s="125"/>
      <c r="B187" s="126"/>
      <c r="C187" s="151"/>
      <c r="D187" s="127"/>
      <c r="E187" s="122"/>
      <c r="F187" s="186"/>
      <c r="G187" s="127"/>
      <c r="H187" s="127"/>
      <c r="I187" s="114">
        <f t="shared" si="10"/>
        <v>0</v>
      </c>
      <c r="J187" s="128"/>
      <c r="K187" s="327"/>
      <c r="L187" s="129"/>
      <c r="M187" s="128"/>
      <c r="N187" s="190"/>
      <c r="O187" s="118">
        <f t="shared" si="9"/>
        <v>0</v>
      </c>
      <c r="P187" s="119" t="str">
        <f>IF(Table1[[#This Row],[Total Cost of Materials for Project]]&lt;&gt;0,O187*$G$9,"")</f>
        <v/>
      </c>
      <c r="Q187" s="120" t="str">
        <f>IF(Table1[[#This Row],[Total Cost of Materials for Project]]&lt;&gt;0,O187*$G$10,"")</f>
        <v/>
      </c>
    </row>
    <row r="188" spans="1:17" s="121" customFormat="1" x14ac:dyDescent="0.25">
      <c r="A188" s="125"/>
      <c r="B188" s="126"/>
      <c r="C188" s="151"/>
      <c r="D188" s="127"/>
      <c r="E188" s="122"/>
      <c r="F188" s="186"/>
      <c r="G188" s="127"/>
      <c r="H188" s="127"/>
      <c r="I188" s="114">
        <f t="shared" si="10"/>
        <v>0</v>
      </c>
      <c r="J188" s="128"/>
      <c r="K188" s="327"/>
      <c r="L188" s="129"/>
      <c r="M188" s="128"/>
      <c r="N188" s="190"/>
      <c r="O188" s="118">
        <f t="shared" si="9"/>
        <v>0</v>
      </c>
      <c r="P188" s="119" t="str">
        <f>IF(Table1[[#This Row],[Total Cost of Materials for Project]]&lt;&gt;0,O188*$G$9,"")</f>
        <v/>
      </c>
      <c r="Q188" s="120" t="str">
        <f>IF(Table1[[#This Row],[Total Cost of Materials for Project]]&lt;&gt;0,O188*$G$10,"")</f>
        <v/>
      </c>
    </row>
    <row r="189" spans="1:17" s="121" customFormat="1" x14ac:dyDescent="0.25">
      <c r="A189" s="125"/>
      <c r="B189" s="126"/>
      <c r="C189" s="151"/>
      <c r="D189" s="127"/>
      <c r="E189" s="122"/>
      <c r="F189" s="186"/>
      <c r="G189" s="127"/>
      <c r="H189" s="127"/>
      <c r="I189" s="114">
        <f t="shared" si="10"/>
        <v>0</v>
      </c>
      <c r="J189" s="128"/>
      <c r="K189" s="327"/>
      <c r="L189" s="129"/>
      <c r="M189" s="128"/>
      <c r="N189" s="190"/>
      <c r="O189" s="118">
        <f t="shared" si="9"/>
        <v>0</v>
      </c>
      <c r="P189" s="119" t="str">
        <f>IF(Table1[[#This Row],[Total Cost of Materials for Project]]&lt;&gt;0,O189*$G$9,"")</f>
        <v/>
      </c>
      <c r="Q189" s="120" t="str">
        <f>IF(Table1[[#This Row],[Total Cost of Materials for Project]]&lt;&gt;0,O189*$G$10,"")</f>
        <v/>
      </c>
    </row>
    <row r="190" spans="1:17" s="121" customFormat="1" x14ac:dyDescent="0.25">
      <c r="A190" s="125"/>
      <c r="B190" s="126"/>
      <c r="C190" s="151"/>
      <c r="D190" s="127"/>
      <c r="E190" s="122"/>
      <c r="F190" s="186"/>
      <c r="G190" s="127"/>
      <c r="H190" s="127"/>
      <c r="I190" s="114">
        <f t="shared" si="10"/>
        <v>0</v>
      </c>
      <c r="J190" s="128"/>
      <c r="K190" s="327"/>
      <c r="L190" s="129"/>
      <c r="M190" s="128"/>
      <c r="N190" s="190"/>
      <c r="O190" s="118">
        <f t="shared" si="9"/>
        <v>0</v>
      </c>
      <c r="P190" s="119" t="str">
        <f>IF(Table1[[#This Row],[Total Cost of Materials for Project]]&lt;&gt;0,O190*$G$9,"")</f>
        <v/>
      </c>
      <c r="Q190" s="120" t="str">
        <f>IF(Table1[[#This Row],[Total Cost of Materials for Project]]&lt;&gt;0,O190*$G$10,"")</f>
        <v/>
      </c>
    </row>
    <row r="191" spans="1:17" s="121" customFormat="1" x14ac:dyDescent="0.25">
      <c r="A191" s="125"/>
      <c r="B191" s="126"/>
      <c r="C191" s="151"/>
      <c r="D191" s="127"/>
      <c r="E191" s="122"/>
      <c r="F191" s="186"/>
      <c r="G191" s="127"/>
      <c r="H191" s="127"/>
      <c r="I191" s="114">
        <f t="shared" si="10"/>
        <v>0</v>
      </c>
      <c r="J191" s="128"/>
      <c r="K191" s="327"/>
      <c r="L191" s="129"/>
      <c r="M191" s="128"/>
      <c r="N191" s="190"/>
      <c r="O191" s="118">
        <f t="shared" si="9"/>
        <v>0</v>
      </c>
      <c r="P191" s="119" t="str">
        <f>IF(Table1[[#This Row],[Total Cost of Materials for Project]]&lt;&gt;0,O191*$G$9,"")</f>
        <v/>
      </c>
      <c r="Q191" s="120" t="str">
        <f>IF(Table1[[#This Row],[Total Cost of Materials for Project]]&lt;&gt;0,O191*$G$10,"")</f>
        <v/>
      </c>
    </row>
    <row r="192" spans="1:17" s="121" customFormat="1" x14ac:dyDescent="0.25">
      <c r="A192" s="125"/>
      <c r="B192" s="126"/>
      <c r="C192" s="151"/>
      <c r="D192" s="127"/>
      <c r="E192" s="122"/>
      <c r="F192" s="186"/>
      <c r="G192" s="127"/>
      <c r="H192" s="127"/>
      <c r="I192" s="114">
        <f t="shared" ref="I192:I255" si="11">F192*G192</f>
        <v>0</v>
      </c>
      <c r="J192" s="128"/>
      <c r="K192" s="327"/>
      <c r="L192" s="129"/>
      <c r="M192" s="128"/>
      <c r="N192" s="190"/>
      <c r="O192" s="118">
        <f t="shared" ref="O192:O255" si="12">N192*G192</f>
        <v>0</v>
      </c>
      <c r="P192" s="119" t="str">
        <f>IF(Table1[[#This Row],[Total Cost of Materials for Project]]&lt;&gt;0,O192*$G$9,"")</f>
        <v/>
      </c>
      <c r="Q192" s="120" t="str">
        <f>IF(Table1[[#This Row],[Total Cost of Materials for Project]]&lt;&gt;0,O192*$G$10,"")</f>
        <v/>
      </c>
    </row>
    <row r="193" spans="1:17" s="121" customFormat="1" x14ac:dyDescent="0.25">
      <c r="A193" s="125"/>
      <c r="B193" s="126"/>
      <c r="C193" s="151"/>
      <c r="D193" s="127"/>
      <c r="E193" s="122"/>
      <c r="F193" s="186"/>
      <c r="G193" s="127"/>
      <c r="H193" s="127"/>
      <c r="I193" s="114">
        <f t="shared" si="11"/>
        <v>0</v>
      </c>
      <c r="J193" s="128"/>
      <c r="K193" s="327"/>
      <c r="L193" s="129"/>
      <c r="M193" s="128"/>
      <c r="N193" s="190"/>
      <c r="O193" s="118">
        <f t="shared" si="12"/>
        <v>0</v>
      </c>
      <c r="P193" s="119" t="str">
        <f>IF(Table1[[#This Row],[Total Cost of Materials for Project]]&lt;&gt;0,O193*$G$9,"")</f>
        <v/>
      </c>
      <c r="Q193" s="120" t="str">
        <f>IF(Table1[[#This Row],[Total Cost of Materials for Project]]&lt;&gt;0,O193*$G$10,"")</f>
        <v/>
      </c>
    </row>
    <row r="194" spans="1:17" s="121" customFormat="1" x14ac:dyDescent="0.25">
      <c r="A194" s="125"/>
      <c r="B194" s="126"/>
      <c r="C194" s="151"/>
      <c r="D194" s="127"/>
      <c r="E194" s="122"/>
      <c r="F194" s="186"/>
      <c r="G194" s="127"/>
      <c r="H194" s="127"/>
      <c r="I194" s="114">
        <f t="shared" si="11"/>
        <v>0</v>
      </c>
      <c r="J194" s="128"/>
      <c r="K194" s="327"/>
      <c r="L194" s="129"/>
      <c r="M194" s="128"/>
      <c r="N194" s="190"/>
      <c r="O194" s="118">
        <f t="shared" si="12"/>
        <v>0</v>
      </c>
      <c r="P194" s="119" t="str">
        <f>IF(Table1[[#This Row],[Total Cost of Materials for Project]]&lt;&gt;0,O194*$G$9,"")</f>
        <v/>
      </c>
      <c r="Q194" s="120" t="str">
        <f>IF(Table1[[#This Row],[Total Cost of Materials for Project]]&lt;&gt;0,O194*$G$10,"")</f>
        <v/>
      </c>
    </row>
    <row r="195" spans="1:17" s="121" customFormat="1" x14ac:dyDescent="0.25">
      <c r="A195" s="125"/>
      <c r="B195" s="126"/>
      <c r="C195" s="151"/>
      <c r="D195" s="127"/>
      <c r="E195" s="122"/>
      <c r="F195" s="186"/>
      <c r="G195" s="127"/>
      <c r="H195" s="127"/>
      <c r="I195" s="114">
        <f t="shared" si="11"/>
        <v>0</v>
      </c>
      <c r="J195" s="128"/>
      <c r="K195" s="327"/>
      <c r="L195" s="129"/>
      <c r="M195" s="128"/>
      <c r="N195" s="190"/>
      <c r="O195" s="118">
        <f t="shared" si="12"/>
        <v>0</v>
      </c>
      <c r="P195" s="119" t="str">
        <f>IF(Table1[[#This Row],[Total Cost of Materials for Project]]&lt;&gt;0,O195*$G$9,"")</f>
        <v/>
      </c>
      <c r="Q195" s="120" t="str">
        <f>IF(Table1[[#This Row],[Total Cost of Materials for Project]]&lt;&gt;0,O195*$G$10,"")</f>
        <v/>
      </c>
    </row>
    <row r="196" spans="1:17" s="121" customFormat="1" x14ac:dyDescent="0.25">
      <c r="A196" s="125"/>
      <c r="B196" s="126"/>
      <c r="C196" s="151"/>
      <c r="D196" s="127"/>
      <c r="E196" s="122"/>
      <c r="F196" s="186"/>
      <c r="G196" s="127"/>
      <c r="H196" s="127"/>
      <c r="I196" s="114">
        <f t="shared" si="11"/>
        <v>0</v>
      </c>
      <c r="J196" s="128"/>
      <c r="K196" s="327"/>
      <c r="L196" s="129"/>
      <c r="M196" s="128"/>
      <c r="N196" s="190"/>
      <c r="O196" s="118">
        <f t="shared" si="12"/>
        <v>0</v>
      </c>
      <c r="P196" s="119" t="str">
        <f>IF(Table1[[#This Row],[Total Cost of Materials for Project]]&lt;&gt;0,O196*$G$9,"")</f>
        <v/>
      </c>
      <c r="Q196" s="120" t="str">
        <f>IF(Table1[[#This Row],[Total Cost of Materials for Project]]&lt;&gt;0,O196*$G$10,"")</f>
        <v/>
      </c>
    </row>
    <row r="197" spans="1:17" s="121" customFormat="1" x14ac:dyDescent="0.25">
      <c r="A197" s="125"/>
      <c r="B197" s="126"/>
      <c r="C197" s="151"/>
      <c r="D197" s="127"/>
      <c r="E197" s="122"/>
      <c r="F197" s="186"/>
      <c r="G197" s="127"/>
      <c r="H197" s="127"/>
      <c r="I197" s="114">
        <f t="shared" si="11"/>
        <v>0</v>
      </c>
      <c r="J197" s="128"/>
      <c r="K197" s="327"/>
      <c r="L197" s="129"/>
      <c r="M197" s="128"/>
      <c r="N197" s="190"/>
      <c r="O197" s="118">
        <f t="shared" si="12"/>
        <v>0</v>
      </c>
      <c r="P197" s="119" t="str">
        <f>IF(Table1[[#This Row],[Total Cost of Materials for Project]]&lt;&gt;0,O197*$G$9,"")</f>
        <v/>
      </c>
      <c r="Q197" s="120" t="str">
        <f>IF(Table1[[#This Row],[Total Cost of Materials for Project]]&lt;&gt;0,O197*$G$10,"")</f>
        <v/>
      </c>
    </row>
    <row r="198" spans="1:17" s="121" customFormat="1" x14ac:dyDescent="0.25">
      <c r="A198" s="125"/>
      <c r="B198" s="126"/>
      <c r="C198" s="151"/>
      <c r="D198" s="127"/>
      <c r="E198" s="122"/>
      <c r="F198" s="186"/>
      <c r="G198" s="127"/>
      <c r="H198" s="127"/>
      <c r="I198" s="114">
        <f t="shared" si="11"/>
        <v>0</v>
      </c>
      <c r="J198" s="128"/>
      <c r="K198" s="327"/>
      <c r="L198" s="129"/>
      <c r="M198" s="128"/>
      <c r="N198" s="190"/>
      <c r="O198" s="118">
        <f t="shared" si="12"/>
        <v>0</v>
      </c>
      <c r="P198" s="119" t="str">
        <f>IF(Table1[[#This Row],[Total Cost of Materials for Project]]&lt;&gt;0,O198*$G$9,"")</f>
        <v/>
      </c>
      <c r="Q198" s="120" t="str">
        <f>IF(Table1[[#This Row],[Total Cost of Materials for Project]]&lt;&gt;0,O198*$G$10,"")</f>
        <v/>
      </c>
    </row>
    <row r="199" spans="1:17" s="121" customFormat="1" x14ac:dyDescent="0.25">
      <c r="A199" s="125"/>
      <c r="B199" s="126"/>
      <c r="C199" s="151"/>
      <c r="D199" s="127"/>
      <c r="E199" s="122"/>
      <c r="F199" s="186"/>
      <c r="G199" s="127"/>
      <c r="H199" s="127"/>
      <c r="I199" s="114">
        <f t="shared" si="11"/>
        <v>0</v>
      </c>
      <c r="J199" s="128"/>
      <c r="K199" s="327"/>
      <c r="L199" s="129"/>
      <c r="M199" s="128"/>
      <c r="N199" s="190"/>
      <c r="O199" s="118">
        <f t="shared" si="12"/>
        <v>0</v>
      </c>
      <c r="P199" s="119" t="str">
        <f>IF(Table1[[#This Row],[Total Cost of Materials for Project]]&lt;&gt;0,O199*$G$9,"")</f>
        <v/>
      </c>
      <c r="Q199" s="120" t="str">
        <f>IF(Table1[[#This Row],[Total Cost of Materials for Project]]&lt;&gt;0,O199*$G$10,"")</f>
        <v/>
      </c>
    </row>
    <row r="200" spans="1:17" s="121" customFormat="1" x14ac:dyDescent="0.25">
      <c r="A200" s="125"/>
      <c r="B200" s="126"/>
      <c r="C200" s="151"/>
      <c r="D200" s="127"/>
      <c r="E200" s="122"/>
      <c r="F200" s="186"/>
      <c r="G200" s="127"/>
      <c r="H200" s="127"/>
      <c r="I200" s="114">
        <f t="shared" si="11"/>
        <v>0</v>
      </c>
      <c r="J200" s="128"/>
      <c r="K200" s="327"/>
      <c r="L200" s="129"/>
      <c r="M200" s="128"/>
      <c r="N200" s="190"/>
      <c r="O200" s="118">
        <f t="shared" si="12"/>
        <v>0</v>
      </c>
      <c r="P200" s="119" t="str">
        <f>IF(Table1[[#This Row],[Total Cost of Materials for Project]]&lt;&gt;0,O200*$G$9,"")</f>
        <v/>
      </c>
      <c r="Q200" s="120" t="str">
        <f>IF(Table1[[#This Row],[Total Cost of Materials for Project]]&lt;&gt;0,O200*$G$10,"")</f>
        <v/>
      </c>
    </row>
    <row r="201" spans="1:17" s="121" customFormat="1" x14ac:dyDescent="0.25">
      <c r="A201" s="125"/>
      <c r="B201" s="126"/>
      <c r="C201" s="151"/>
      <c r="D201" s="127"/>
      <c r="E201" s="122"/>
      <c r="F201" s="186"/>
      <c r="G201" s="127"/>
      <c r="H201" s="127"/>
      <c r="I201" s="114">
        <f t="shared" si="11"/>
        <v>0</v>
      </c>
      <c r="J201" s="128"/>
      <c r="K201" s="327"/>
      <c r="L201" s="129"/>
      <c r="M201" s="128"/>
      <c r="N201" s="190"/>
      <c r="O201" s="118">
        <f t="shared" si="12"/>
        <v>0</v>
      </c>
      <c r="P201" s="119" t="str">
        <f>IF(Table1[[#This Row],[Total Cost of Materials for Project]]&lt;&gt;0,O201*$G$9,"")</f>
        <v/>
      </c>
      <c r="Q201" s="120" t="str">
        <f>IF(Table1[[#This Row],[Total Cost of Materials for Project]]&lt;&gt;0,O201*$G$10,"")</f>
        <v/>
      </c>
    </row>
    <row r="202" spans="1:17" s="121" customFormat="1" x14ac:dyDescent="0.25">
      <c r="A202" s="125"/>
      <c r="B202" s="126"/>
      <c r="C202" s="151"/>
      <c r="D202" s="127"/>
      <c r="E202" s="122"/>
      <c r="F202" s="186"/>
      <c r="G202" s="127"/>
      <c r="H202" s="127"/>
      <c r="I202" s="114">
        <f t="shared" si="11"/>
        <v>0</v>
      </c>
      <c r="J202" s="128"/>
      <c r="K202" s="327"/>
      <c r="L202" s="129"/>
      <c r="M202" s="128"/>
      <c r="N202" s="190"/>
      <c r="O202" s="118">
        <f t="shared" si="12"/>
        <v>0</v>
      </c>
      <c r="P202" s="119" t="str">
        <f>IF(Table1[[#This Row],[Total Cost of Materials for Project]]&lt;&gt;0,O202*$G$9,"")</f>
        <v/>
      </c>
      <c r="Q202" s="120" t="str">
        <f>IF(Table1[[#This Row],[Total Cost of Materials for Project]]&lt;&gt;0,O202*$G$10,"")</f>
        <v/>
      </c>
    </row>
    <row r="203" spans="1:17" s="121" customFormat="1" x14ac:dyDescent="0.25">
      <c r="A203" s="125"/>
      <c r="B203" s="126"/>
      <c r="C203" s="151"/>
      <c r="D203" s="127"/>
      <c r="E203" s="122"/>
      <c r="F203" s="186"/>
      <c r="G203" s="127"/>
      <c r="H203" s="127"/>
      <c r="I203" s="114">
        <f t="shared" si="11"/>
        <v>0</v>
      </c>
      <c r="J203" s="128"/>
      <c r="K203" s="327"/>
      <c r="L203" s="129"/>
      <c r="M203" s="128"/>
      <c r="N203" s="190"/>
      <c r="O203" s="118">
        <f t="shared" si="12"/>
        <v>0</v>
      </c>
      <c r="P203" s="119" t="str">
        <f>IF(Table1[[#This Row],[Total Cost of Materials for Project]]&lt;&gt;0,O203*$G$9,"")</f>
        <v/>
      </c>
      <c r="Q203" s="120" t="str">
        <f>IF(Table1[[#This Row],[Total Cost of Materials for Project]]&lt;&gt;0,O203*$G$10,"")</f>
        <v/>
      </c>
    </row>
    <row r="204" spans="1:17" s="121" customFormat="1" x14ac:dyDescent="0.25">
      <c r="A204" s="125"/>
      <c r="B204" s="126"/>
      <c r="C204" s="151"/>
      <c r="D204" s="127"/>
      <c r="E204" s="122"/>
      <c r="F204" s="186"/>
      <c r="G204" s="127"/>
      <c r="H204" s="127"/>
      <c r="I204" s="114">
        <f t="shared" si="11"/>
        <v>0</v>
      </c>
      <c r="J204" s="128"/>
      <c r="K204" s="327"/>
      <c r="L204" s="129"/>
      <c r="M204" s="128"/>
      <c r="N204" s="190"/>
      <c r="O204" s="118">
        <f t="shared" si="12"/>
        <v>0</v>
      </c>
      <c r="P204" s="119" t="str">
        <f>IF(Table1[[#This Row],[Total Cost of Materials for Project]]&lt;&gt;0,O204*$G$9,"")</f>
        <v/>
      </c>
      <c r="Q204" s="120" t="str">
        <f>IF(Table1[[#This Row],[Total Cost of Materials for Project]]&lt;&gt;0,O204*$G$10,"")</f>
        <v/>
      </c>
    </row>
    <row r="205" spans="1:17" s="121" customFormat="1" x14ac:dyDescent="0.25">
      <c r="A205" s="125"/>
      <c r="B205" s="126"/>
      <c r="C205" s="151"/>
      <c r="D205" s="127"/>
      <c r="E205" s="122"/>
      <c r="F205" s="186"/>
      <c r="G205" s="127"/>
      <c r="H205" s="127"/>
      <c r="I205" s="114">
        <f t="shared" si="11"/>
        <v>0</v>
      </c>
      <c r="J205" s="128"/>
      <c r="K205" s="327"/>
      <c r="L205" s="129"/>
      <c r="M205" s="128"/>
      <c r="N205" s="190"/>
      <c r="O205" s="118">
        <f t="shared" si="12"/>
        <v>0</v>
      </c>
      <c r="P205" s="119" t="str">
        <f>IF(Table1[[#This Row],[Total Cost of Materials for Project]]&lt;&gt;0,O205*$G$9,"")</f>
        <v/>
      </c>
      <c r="Q205" s="120" t="str">
        <f>IF(Table1[[#This Row],[Total Cost of Materials for Project]]&lt;&gt;0,O205*$G$10,"")</f>
        <v/>
      </c>
    </row>
    <row r="206" spans="1:17" s="121" customFormat="1" x14ac:dyDescent="0.25">
      <c r="A206" s="125"/>
      <c r="B206" s="126"/>
      <c r="C206" s="151"/>
      <c r="D206" s="127"/>
      <c r="E206" s="122"/>
      <c r="F206" s="186"/>
      <c r="G206" s="127"/>
      <c r="H206" s="127"/>
      <c r="I206" s="114">
        <f t="shared" si="11"/>
        <v>0</v>
      </c>
      <c r="J206" s="128"/>
      <c r="K206" s="327"/>
      <c r="L206" s="129"/>
      <c r="M206" s="128"/>
      <c r="N206" s="190"/>
      <c r="O206" s="118">
        <f t="shared" si="12"/>
        <v>0</v>
      </c>
      <c r="P206" s="119" t="str">
        <f>IF(Table1[[#This Row],[Total Cost of Materials for Project]]&lt;&gt;0,O206*$G$9,"")</f>
        <v/>
      </c>
      <c r="Q206" s="120" t="str">
        <f>IF(Table1[[#This Row],[Total Cost of Materials for Project]]&lt;&gt;0,O206*$G$10,"")</f>
        <v/>
      </c>
    </row>
    <row r="207" spans="1:17" s="121" customFormat="1" x14ac:dyDescent="0.25">
      <c r="A207" s="125"/>
      <c r="B207" s="126"/>
      <c r="C207" s="151"/>
      <c r="D207" s="127"/>
      <c r="E207" s="122"/>
      <c r="F207" s="186"/>
      <c r="G207" s="127"/>
      <c r="H207" s="127"/>
      <c r="I207" s="114">
        <f t="shared" si="11"/>
        <v>0</v>
      </c>
      <c r="J207" s="128"/>
      <c r="K207" s="327"/>
      <c r="L207" s="129"/>
      <c r="M207" s="128"/>
      <c r="N207" s="190"/>
      <c r="O207" s="118">
        <f t="shared" si="12"/>
        <v>0</v>
      </c>
      <c r="P207" s="119" t="str">
        <f>IF(Table1[[#This Row],[Total Cost of Materials for Project]]&lt;&gt;0,O207*$G$9,"")</f>
        <v/>
      </c>
      <c r="Q207" s="120" t="str">
        <f>IF(Table1[[#This Row],[Total Cost of Materials for Project]]&lt;&gt;0,O207*$G$10,"")</f>
        <v/>
      </c>
    </row>
    <row r="208" spans="1:17" s="121" customFormat="1" x14ac:dyDescent="0.25">
      <c r="A208" s="125"/>
      <c r="B208" s="126"/>
      <c r="C208" s="151"/>
      <c r="D208" s="127"/>
      <c r="E208" s="122"/>
      <c r="F208" s="186"/>
      <c r="G208" s="127"/>
      <c r="H208" s="127"/>
      <c r="I208" s="114">
        <f t="shared" si="11"/>
        <v>0</v>
      </c>
      <c r="J208" s="128"/>
      <c r="K208" s="327"/>
      <c r="L208" s="129"/>
      <c r="M208" s="128"/>
      <c r="N208" s="190"/>
      <c r="O208" s="118">
        <f t="shared" si="12"/>
        <v>0</v>
      </c>
      <c r="P208" s="119" t="str">
        <f>IF(Table1[[#This Row],[Total Cost of Materials for Project]]&lt;&gt;0,O208*$G$9,"")</f>
        <v/>
      </c>
      <c r="Q208" s="120" t="str">
        <f>IF(Table1[[#This Row],[Total Cost of Materials for Project]]&lt;&gt;0,O208*$G$10,"")</f>
        <v/>
      </c>
    </row>
    <row r="209" spans="1:17" s="121" customFormat="1" x14ac:dyDescent="0.25">
      <c r="A209" s="125"/>
      <c r="B209" s="126"/>
      <c r="C209" s="151"/>
      <c r="D209" s="127"/>
      <c r="E209" s="122"/>
      <c r="F209" s="186"/>
      <c r="G209" s="127"/>
      <c r="H209" s="127"/>
      <c r="I209" s="114">
        <f t="shared" si="11"/>
        <v>0</v>
      </c>
      <c r="J209" s="128"/>
      <c r="K209" s="327"/>
      <c r="L209" s="129"/>
      <c r="M209" s="128"/>
      <c r="N209" s="190"/>
      <c r="O209" s="118">
        <f t="shared" si="12"/>
        <v>0</v>
      </c>
      <c r="P209" s="119" t="str">
        <f>IF(Table1[[#This Row],[Total Cost of Materials for Project]]&lt;&gt;0,O209*$G$9,"")</f>
        <v/>
      </c>
      <c r="Q209" s="120" t="str">
        <f>IF(Table1[[#This Row],[Total Cost of Materials for Project]]&lt;&gt;0,O209*$G$10,"")</f>
        <v/>
      </c>
    </row>
    <row r="210" spans="1:17" s="121" customFormat="1" x14ac:dyDescent="0.25">
      <c r="A210" s="125"/>
      <c r="B210" s="126"/>
      <c r="C210" s="151"/>
      <c r="D210" s="127"/>
      <c r="E210" s="122"/>
      <c r="F210" s="186"/>
      <c r="G210" s="127"/>
      <c r="H210" s="127"/>
      <c r="I210" s="114">
        <f t="shared" si="11"/>
        <v>0</v>
      </c>
      <c r="J210" s="128"/>
      <c r="K210" s="327"/>
      <c r="L210" s="129"/>
      <c r="M210" s="128"/>
      <c r="N210" s="190"/>
      <c r="O210" s="118">
        <f t="shared" si="12"/>
        <v>0</v>
      </c>
      <c r="P210" s="119" t="str">
        <f>IF(Table1[[#This Row],[Total Cost of Materials for Project]]&lt;&gt;0,O210*$G$9,"")</f>
        <v/>
      </c>
      <c r="Q210" s="120" t="str">
        <f>IF(Table1[[#This Row],[Total Cost of Materials for Project]]&lt;&gt;0,O210*$G$10,"")</f>
        <v/>
      </c>
    </row>
    <row r="211" spans="1:17" s="121" customFormat="1" x14ac:dyDescent="0.25">
      <c r="A211" s="125"/>
      <c r="B211" s="126"/>
      <c r="C211" s="151"/>
      <c r="D211" s="127"/>
      <c r="E211" s="122"/>
      <c r="F211" s="186"/>
      <c r="G211" s="127"/>
      <c r="H211" s="127"/>
      <c r="I211" s="114">
        <f t="shared" si="11"/>
        <v>0</v>
      </c>
      <c r="J211" s="128"/>
      <c r="K211" s="327"/>
      <c r="L211" s="129"/>
      <c r="M211" s="128"/>
      <c r="N211" s="190"/>
      <c r="O211" s="118">
        <f t="shared" si="12"/>
        <v>0</v>
      </c>
      <c r="P211" s="119" t="str">
        <f>IF(Table1[[#This Row],[Total Cost of Materials for Project]]&lt;&gt;0,O211*$G$9,"")</f>
        <v/>
      </c>
      <c r="Q211" s="120" t="str">
        <f>IF(Table1[[#This Row],[Total Cost of Materials for Project]]&lt;&gt;0,O211*$G$10,"")</f>
        <v/>
      </c>
    </row>
    <row r="212" spans="1:17" s="121" customFormat="1" x14ac:dyDescent="0.25">
      <c r="A212" s="125"/>
      <c r="B212" s="126"/>
      <c r="C212" s="151"/>
      <c r="D212" s="127"/>
      <c r="E212" s="122"/>
      <c r="F212" s="186"/>
      <c r="G212" s="127"/>
      <c r="H212" s="127"/>
      <c r="I212" s="114">
        <f t="shared" si="11"/>
        <v>0</v>
      </c>
      <c r="J212" s="128"/>
      <c r="K212" s="327"/>
      <c r="L212" s="129"/>
      <c r="M212" s="128"/>
      <c r="N212" s="190"/>
      <c r="O212" s="118">
        <f t="shared" si="12"/>
        <v>0</v>
      </c>
      <c r="P212" s="119" t="str">
        <f>IF(Table1[[#This Row],[Total Cost of Materials for Project]]&lt;&gt;0,O212*$G$9,"")</f>
        <v/>
      </c>
      <c r="Q212" s="120" t="str">
        <f>IF(Table1[[#This Row],[Total Cost of Materials for Project]]&lt;&gt;0,O212*$G$10,"")</f>
        <v/>
      </c>
    </row>
    <row r="213" spans="1:17" s="121" customFormat="1" x14ac:dyDescent="0.25">
      <c r="A213" s="125"/>
      <c r="B213" s="126"/>
      <c r="C213" s="151"/>
      <c r="D213" s="127"/>
      <c r="E213" s="122"/>
      <c r="F213" s="186"/>
      <c r="G213" s="127"/>
      <c r="H213" s="127"/>
      <c r="I213" s="114">
        <f t="shared" si="11"/>
        <v>0</v>
      </c>
      <c r="J213" s="128"/>
      <c r="K213" s="327"/>
      <c r="L213" s="129"/>
      <c r="M213" s="128"/>
      <c r="N213" s="190"/>
      <c r="O213" s="118">
        <f t="shared" si="12"/>
        <v>0</v>
      </c>
      <c r="P213" s="119" t="str">
        <f>IF(Table1[[#This Row],[Total Cost of Materials for Project]]&lt;&gt;0,O213*$G$9,"")</f>
        <v/>
      </c>
      <c r="Q213" s="120" t="str">
        <f>IF(Table1[[#This Row],[Total Cost of Materials for Project]]&lt;&gt;0,O213*$G$10,"")</f>
        <v/>
      </c>
    </row>
    <row r="214" spans="1:17" s="121" customFormat="1" x14ac:dyDescent="0.25">
      <c r="A214" s="125"/>
      <c r="B214" s="126"/>
      <c r="C214" s="151"/>
      <c r="D214" s="127"/>
      <c r="E214" s="122"/>
      <c r="F214" s="186"/>
      <c r="G214" s="127"/>
      <c r="H214" s="127"/>
      <c r="I214" s="114">
        <f t="shared" si="11"/>
        <v>0</v>
      </c>
      <c r="J214" s="128"/>
      <c r="K214" s="327"/>
      <c r="L214" s="129"/>
      <c r="M214" s="128"/>
      <c r="N214" s="190"/>
      <c r="O214" s="118">
        <f t="shared" si="12"/>
        <v>0</v>
      </c>
      <c r="P214" s="119" t="str">
        <f>IF(Table1[[#This Row],[Total Cost of Materials for Project]]&lt;&gt;0,O214*$G$9,"")</f>
        <v/>
      </c>
      <c r="Q214" s="120" t="str">
        <f>IF(Table1[[#This Row],[Total Cost of Materials for Project]]&lt;&gt;0,O214*$G$10,"")</f>
        <v/>
      </c>
    </row>
    <row r="215" spans="1:17" s="121" customFormat="1" x14ac:dyDescent="0.25">
      <c r="A215" s="125"/>
      <c r="B215" s="126"/>
      <c r="C215" s="151"/>
      <c r="D215" s="127"/>
      <c r="E215" s="122"/>
      <c r="F215" s="186"/>
      <c r="G215" s="127"/>
      <c r="H215" s="127"/>
      <c r="I215" s="114">
        <f t="shared" si="11"/>
        <v>0</v>
      </c>
      <c r="J215" s="128"/>
      <c r="K215" s="327"/>
      <c r="L215" s="129"/>
      <c r="M215" s="128"/>
      <c r="N215" s="190"/>
      <c r="O215" s="118">
        <f t="shared" si="12"/>
        <v>0</v>
      </c>
      <c r="P215" s="119" t="str">
        <f>IF(Table1[[#This Row],[Total Cost of Materials for Project]]&lt;&gt;0,O215*$G$9,"")</f>
        <v/>
      </c>
      <c r="Q215" s="120" t="str">
        <f>IF(Table1[[#This Row],[Total Cost of Materials for Project]]&lt;&gt;0,O215*$G$10,"")</f>
        <v/>
      </c>
    </row>
    <row r="216" spans="1:17" s="121" customFormat="1" x14ac:dyDescent="0.25">
      <c r="A216" s="125"/>
      <c r="B216" s="126"/>
      <c r="C216" s="151"/>
      <c r="D216" s="127"/>
      <c r="E216" s="122"/>
      <c r="F216" s="186"/>
      <c r="G216" s="127"/>
      <c r="H216" s="127"/>
      <c r="I216" s="114">
        <f t="shared" si="11"/>
        <v>0</v>
      </c>
      <c r="J216" s="128"/>
      <c r="K216" s="327"/>
      <c r="L216" s="129"/>
      <c r="M216" s="128"/>
      <c r="N216" s="190"/>
      <c r="O216" s="118">
        <f t="shared" si="12"/>
        <v>0</v>
      </c>
      <c r="P216" s="119" t="str">
        <f>IF(Table1[[#This Row],[Total Cost of Materials for Project]]&lt;&gt;0,O216*$G$9,"")</f>
        <v/>
      </c>
      <c r="Q216" s="120" t="str">
        <f>IF(Table1[[#This Row],[Total Cost of Materials for Project]]&lt;&gt;0,O216*$G$10,"")</f>
        <v/>
      </c>
    </row>
    <row r="217" spans="1:17" s="121" customFormat="1" x14ac:dyDescent="0.25">
      <c r="A217" s="125"/>
      <c r="B217" s="126"/>
      <c r="C217" s="151"/>
      <c r="D217" s="127"/>
      <c r="E217" s="122"/>
      <c r="F217" s="186"/>
      <c r="G217" s="127"/>
      <c r="H217" s="127"/>
      <c r="I217" s="114">
        <f t="shared" si="11"/>
        <v>0</v>
      </c>
      <c r="J217" s="128"/>
      <c r="K217" s="327"/>
      <c r="L217" s="129"/>
      <c r="M217" s="128"/>
      <c r="N217" s="190"/>
      <c r="O217" s="118">
        <f t="shared" si="12"/>
        <v>0</v>
      </c>
      <c r="P217" s="119" t="str">
        <f>IF(Table1[[#This Row],[Total Cost of Materials for Project]]&lt;&gt;0,O217*$G$9,"")</f>
        <v/>
      </c>
      <c r="Q217" s="120" t="str">
        <f>IF(Table1[[#This Row],[Total Cost of Materials for Project]]&lt;&gt;0,O217*$G$10,"")</f>
        <v/>
      </c>
    </row>
    <row r="218" spans="1:17" s="121" customFormat="1" x14ac:dyDescent="0.25">
      <c r="A218" s="125"/>
      <c r="B218" s="126"/>
      <c r="C218" s="151"/>
      <c r="D218" s="127"/>
      <c r="E218" s="122"/>
      <c r="F218" s="186"/>
      <c r="G218" s="127"/>
      <c r="H218" s="127"/>
      <c r="I218" s="114">
        <f t="shared" si="11"/>
        <v>0</v>
      </c>
      <c r="J218" s="128"/>
      <c r="K218" s="327"/>
      <c r="L218" s="129"/>
      <c r="M218" s="128"/>
      <c r="N218" s="190"/>
      <c r="O218" s="118">
        <f t="shared" si="12"/>
        <v>0</v>
      </c>
      <c r="P218" s="119" t="str">
        <f>IF(Table1[[#This Row],[Total Cost of Materials for Project]]&lt;&gt;0,O218*$G$9,"")</f>
        <v/>
      </c>
      <c r="Q218" s="120" t="str">
        <f>IF(Table1[[#This Row],[Total Cost of Materials for Project]]&lt;&gt;0,O218*$G$10,"")</f>
        <v/>
      </c>
    </row>
    <row r="219" spans="1:17" s="121" customFormat="1" x14ac:dyDescent="0.25">
      <c r="A219" s="125"/>
      <c r="B219" s="126"/>
      <c r="C219" s="151"/>
      <c r="D219" s="127"/>
      <c r="E219" s="122"/>
      <c r="F219" s="186"/>
      <c r="G219" s="127"/>
      <c r="H219" s="127"/>
      <c r="I219" s="114">
        <f t="shared" si="11"/>
        <v>0</v>
      </c>
      <c r="J219" s="128"/>
      <c r="K219" s="327"/>
      <c r="L219" s="129"/>
      <c r="M219" s="128"/>
      <c r="N219" s="190"/>
      <c r="O219" s="118">
        <f t="shared" si="12"/>
        <v>0</v>
      </c>
      <c r="P219" s="119" t="str">
        <f>IF(Table1[[#This Row],[Total Cost of Materials for Project]]&lt;&gt;0,O219*$G$9,"")</f>
        <v/>
      </c>
      <c r="Q219" s="120" t="str">
        <f>IF(Table1[[#This Row],[Total Cost of Materials for Project]]&lt;&gt;0,O219*$G$10,"")</f>
        <v/>
      </c>
    </row>
    <row r="220" spans="1:17" s="121" customFormat="1" x14ac:dyDescent="0.25">
      <c r="A220" s="125"/>
      <c r="B220" s="126"/>
      <c r="C220" s="151"/>
      <c r="D220" s="127"/>
      <c r="E220" s="122"/>
      <c r="F220" s="186"/>
      <c r="G220" s="127"/>
      <c r="H220" s="127"/>
      <c r="I220" s="114">
        <f t="shared" si="11"/>
        <v>0</v>
      </c>
      <c r="J220" s="128"/>
      <c r="K220" s="327"/>
      <c r="L220" s="129"/>
      <c r="M220" s="128"/>
      <c r="N220" s="190"/>
      <c r="O220" s="118">
        <f t="shared" si="12"/>
        <v>0</v>
      </c>
      <c r="P220" s="119" t="str">
        <f>IF(Table1[[#This Row],[Total Cost of Materials for Project]]&lt;&gt;0,O220*$G$9,"")</f>
        <v/>
      </c>
      <c r="Q220" s="120" t="str">
        <f>IF(Table1[[#This Row],[Total Cost of Materials for Project]]&lt;&gt;0,O220*$G$10,"")</f>
        <v/>
      </c>
    </row>
    <row r="221" spans="1:17" s="121" customFormat="1" x14ac:dyDescent="0.25">
      <c r="A221" s="125"/>
      <c r="B221" s="126"/>
      <c r="C221" s="151"/>
      <c r="D221" s="127"/>
      <c r="E221" s="122"/>
      <c r="F221" s="186"/>
      <c r="G221" s="127"/>
      <c r="H221" s="127"/>
      <c r="I221" s="114">
        <f t="shared" si="11"/>
        <v>0</v>
      </c>
      <c r="J221" s="128"/>
      <c r="K221" s="327"/>
      <c r="L221" s="129"/>
      <c r="M221" s="128"/>
      <c r="N221" s="190"/>
      <c r="O221" s="118">
        <f t="shared" si="12"/>
        <v>0</v>
      </c>
      <c r="P221" s="119" t="str">
        <f>IF(Table1[[#This Row],[Total Cost of Materials for Project]]&lt;&gt;0,O221*$G$9,"")</f>
        <v/>
      </c>
      <c r="Q221" s="120" t="str">
        <f>IF(Table1[[#This Row],[Total Cost of Materials for Project]]&lt;&gt;0,O221*$G$10,"")</f>
        <v/>
      </c>
    </row>
    <row r="222" spans="1:17" s="121" customFormat="1" x14ac:dyDescent="0.25">
      <c r="A222" s="125"/>
      <c r="B222" s="126"/>
      <c r="C222" s="151"/>
      <c r="D222" s="127"/>
      <c r="E222" s="122"/>
      <c r="F222" s="186"/>
      <c r="G222" s="127"/>
      <c r="H222" s="127"/>
      <c r="I222" s="114">
        <f t="shared" si="11"/>
        <v>0</v>
      </c>
      <c r="J222" s="128"/>
      <c r="K222" s="327"/>
      <c r="L222" s="129"/>
      <c r="M222" s="128"/>
      <c r="N222" s="190"/>
      <c r="O222" s="118">
        <f t="shared" si="12"/>
        <v>0</v>
      </c>
      <c r="P222" s="119" t="str">
        <f>IF(Table1[[#This Row],[Total Cost of Materials for Project]]&lt;&gt;0,O222*$G$9,"")</f>
        <v/>
      </c>
      <c r="Q222" s="120" t="str">
        <f>IF(Table1[[#This Row],[Total Cost of Materials for Project]]&lt;&gt;0,O222*$G$10,"")</f>
        <v/>
      </c>
    </row>
    <row r="223" spans="1:17" s="121" customFormat="1" x14ac:dyDescent="0.25">
      <c r="A223" s="125"/>
      <c r="B223" s="126"/>
      <c r="C223" s="151"/>
      <c r="D223" s="127"/>
      <c r="E223" s="122"/>
      <c r="F223" s="186"/>
      <c r="G223" s="127"/>
      <c r="H223" s="127"/>
      <c r="I223" s="114">
        <f t="shared" si="11"/>
        <v>0</v>
      </c>
      <c r="J223" s="128"/>
      <c r="K223" s="327"/>
      <c r="L223" s="129"/>
      <c r="M223" s="128"/>
      <c r="N223" s="190"/>
      <c r="O223" s="118">
        <f t="shared" si="12"/>
        <v>0</v>
      </c>
      <c r="P223" s="119" t="str">
        <f>IF(Table1[[#This Row],[Total Cost of Materials for Project]]&lt;&gt;0,O223*$G$9,"")</f>
        <v/>
      </c>
      <c r="Q223" s="120" t="str">
        <f>IF(Table1[[#This Row],[Total Cost of Materials for Project]]&lt;&gt;0,O223*$G$10,"")</f>
        <v/>
      </c>
    </row>
    <row r="224" spans="1:17" s="121" customFormat="1" x14ac:dyDescent="0.25">
      <c r="A224" s="125"/>
      <c r="B224" s="126"/>
      <c r="C224" s="151"/>
      <c r="D224" s="127"/>
      <c r="E224" s="122"/>
      <c r="F224" s="186"/>
      <c r="G224" s="127"/>
      <c r="H224" s="127"/>
      <c r="I224" s="114">
        <f t="shared" si="11"/>
        <v>0</v>
      </c>
      <c r="J224" s="128"/>
      <c r="K224" s="327"/>
      <c r="L224" s="129"/>
      <c r="M224" s="128"/>
      <c r="N224" s="190"/>
      <c r="O224" s="118">
        <f t="shared" si="12"/>
        <v>0</v>
      </c>
      <c r="P224" s="119" t="str">
        <f>IF(Table1[[#This Row],[Total Cost of Materials for Project]]&lt;&gt;0,O224*$G$9,"")</f>
        <v/>
      </c>
      <c r="Q224" s="120" t="str">
        <f>IF(Table1[[#This Row],[Total Cost of Materials for Project]]&lt;&gt;0,O224*$G$10,"")</f>
        <v/>
      </c>
    </row>
    <row r="225" spans="1:17" s="121" customFormat="1" x14ac:dyDescent="0.25">
      <c r="A225" s="125"/>
      <c r="B225" s="126"/>
      <c r="C225" s="151"/>
      <c r="D225" s="127"/>
      <c r="E225" s="122"/>
      <c r="F225" s="186"/>
      <c r="G225" s="127"/>
      <c r="H225" s="127"/>
      <c r="I225" s="114">
        <f t="shared" si="11"/>
        <v>0</v>
      </c>
      <c r="J225" s="128"/>
      <c r="K225" s="327"/>
      <c r="L225" s="129"/>
      <c r="M225" s="128"/>
      <c r="N225" s="190"/>
      <c r="O225" s="118">
        <f t="shared" si="12"/>
        <v>0</v>
      </c>
      <c r="P225" s="119" t="str">
        <f>IF(Table1[[#This Row],[Total Cost of Materials for Project]]&lt;&gt;0,O225*$G$9,"")</f>
        <v/>
      </c>
      <c r="Q225" s="120" t="str">
        <f>IF(Table1[[#This Row],[Total Cost of Materials for Project]]&lt;&gt;0,O225*$G$10,"")</f>
        <v/>
      </c>
    </row>
    <row r="226" spans="1:17" s="121" customFormat="1" x14ac:dyDescent="0.25">
      <c r="A226" s="125"/>
      <c r="B226" s="126"/>
      <c r="C226" s="151"/>
      <c r="D226" s="127"/>
      <c r="E226" s="122"/>
      <c r="F226" s="186"/>
      <c r="G226" s="127"/>
      <c r="H226" s="127"/>
      <c r="I226" s="114">
        <f t="shared" si="11"/>
        <v>0</v>
      </c>
      <c r="J226" s="128"/>
      <c r="K226" s="327"/>
      <c r="L226" s="129"/>
      <c r="M226" s="128"/>
      <c r="N226" s="190"/>
      <c r="O226" s="118">
        <f t="shared" si="12"/>
        <v>0</v>
      </c>
      <c r="P226" s="119" t="str">
        <f>IF(Table1[[#This Row],[Total Cost of Materials for Project]]&lt;&gt;0,O226*$G$9,"")</f>
        <v/>
      </c>
      <c r="Q226" s="120" t="str">
        <f>IF(Table1[[#This Row],[Total Cost of Materials for Project]]&lt;&gt;0,O226*$G$10,"")</f>
        <v/>
      </c>
    </row>
    <row r="227" spans="1:17" s="121" customFormat="1" x14ac:dyDescent="0.25">
      <c r="A227" s="125"/>
      <c r="B227" s="126"/>
      <c r="C227" s="151"/>
      <c r="D227" s="127"/>
      <c r="E227" s="122"/>
      <c r="F227" s="186"/>
      <c r="G227" s="127"/>
      <c r="H227" s="127"/>
      <c r="I227" s="114">
        <f t="shared" si="11"/>
        <v>0</v>
      </c>
      <c r="J227" s="128"/>
      <c r="K227" s="327"/>
      <c r="L227" s="129"/>
      <c r="M227" s="128"/>
      <c r="N227" s="190"/>
      <c r="O227" s="118">
        <f t="shared" si="12"/>
        <v>0</v>
      </c>
      <c r="P227" s="119" t="str">
        <f>IF(Table1[[#This Row],[Total Cost of Materials for Project]]&lt;&gt;0,O227*$G$9,"")</f>
        <v/>
      </c>
      <c r="Q227" s="120" t="str">
        <f>IF(Table1[[#This Row],[Total Cost of Materials for Project]]&lt;&gt;0,O227*$G$10,"")</f>
        <v/>
      </c>
    </row>
    <row r="228" spans="1:17" s="121" customFormat="1" x14ac:dyDescent="0.25">
      <c r="A228" s="125"/>
      <c r="B228" s="126"/>
      <c r="C228" s="151"/>
      <c r="D228" s="127"/>
      <c r="E228" s="122"/>
      <c r="F228" s="186"/>
      <c r="G228" s="127"/>
      <c r="H228" s="127"/>
      <c r="I228" s="114">
        <f t="shared" si="11"/>
        <v>0</v>
      </c>
      <c r="J228" s="128"/>
      <c r="K228" s="327"/>
      <c r="L228" s="129"/>
      <c r="M228" s="128"/>
      <c r="N228" s="190"/>
      <c r="O228" s="118">
        <f t="shared" si="12"/>
        <v>0</v>
      </c>
      <c r="P228" s="119" t="str">
        <f>IF(Table1[[#This Row],[Total Cost of Materials for Project]]&lt;&gt;0,O228*$G$9,"")</f>
        <v/>
      </c>
      <c r="Q228" s="120" t="str">
        <f>IF(Table1[[#This Row],[Total Cost of Materials for Project]]&lt;&gt;0,O228*$G$10,"")</f>
        <v/>
      </c>
    </row>
    <row r="229" spans="1:17" s="121" customFormat="1" x14ac:dyDescent="0.25">
      <c r="A229" s="125"/>
      <c r="B229" s="126"/>
      <c r="C229" s="151"/>
      <c r="D229" s="127"/>
      <c r="E229" s="122"/>
      <c r="F229" s="186"/>
      <c r="G229" s="127"/>
      <c r="H229" s="127"/>
      <c r="I229" s="114">
        <f t="shared" si="11"/>
        <v>0</v>
      </c>
      <c r="J229" s="128"/>
      <c r="K229" s="327"/>
      <c r="L229" s="129"/>
      <c r="M229" s="128"/>
      <c r="N229" s="190"/>
      <c r="O229" s="118">
        <f t="shared" si="12"/>
        <v>0</v>
      </c>
      <c r="P229" s="119" t="str">
        <f>IF(Table1[[#This Row],[Total Cost of Materials for Project]]&lt;&gt;0,O229*$G$9,"")</f>
        <v/>
      </c>
      <c r="Q229" s="120" t="str">
        <f>IF(Table1[[#This Row],[Total Cost of Materials for Project]]&lt;&gt;0,O229*$G$10,"")</f>
        <v/>
      </c>
    </row>
    <row r="230" spans="1:17" s="121" customFormat="1" x14ac:dyDescent="0.25">
      <c r="A230" s="125"/>
      <c r="B230" s="126"/>
      <c r="C230" s="151"/>
      <c r="D230" s="127"/>
      <c r="E230" s="122"/>
      <c r="F230" s="186"/>
      <c r="G230" s="127"/>
      <c r="H230" s="127"/>
      <c r="I230" s="114">
        <f t="shared" si="11"/>
        <v>0</v>
      </c>
      <c r="J230" s="128"/>
      <c r="K230" s="327"/>
      <c r="L230" s="129"/>
      <c r="M230" s="128"/>
      <c r="N230" s="190"/>
      <c r="O230" s="118">
        <f t="shared" si="12"/>
        <v>0</v>
      </c>
      <c r="P230" s="119" t="str">
        <f>IF(Table1[[#This Row],[Total Cost of Materials for Project]]&lt;&gt;0,O230*$G$9,"")</f>
        <v/>
      </c>
      <c r="Q230" s="120" t="str">
        <f>IF(Table1[[#This Row],[Total Cost of Materials for Project]]&lt;&gt;0,O230*$G$10,"")</f>
        <v/>
      </c>
    </row>
    <row r="231" spans="1:17" s="121" customFormat="1" x14ac:dyDescent="0.25">
      <c r="A231" s="125"/>
      <c r="B231" s="126"/>
      <c r="C231" s="151"/>
      <c r="D231" s="127"/>
      <c r="E231" s="122"/>
      <c r="F231" s="186"/>
      <c r="G231" s="127"/>
      <c r="H231" s="127"/>
      <c r="I231" s="114">
        <f t="shared" si="11"/>
        <v>0</v>
      </c>
      <c r="J231" s="128"/>
      <c r="K231" s="327"/>
      <c r="L231" s="129"/>
      <c r="M231" s="128"/>
      <c r="N231" s="190"/>
      <c r="O231" s="118">
        <f t="shared" si="12"/>
        <v>0</v>
      </c>
      <c r="P231" s="119" t="str">
        <f>IF(Table1[[#This Row],[Total Cost of Materials for Project]]&lt;&gt;0,O231*$G$9,"")</f>
        <v/>
      </c>
      <c r="Q231" s="120" t="str">
        <f>IF(Table1[[#This Row],[Total Cost of Materials for Project]]&lt;&gt;0,O231*$G$10,"")</f>
        <v/>
      </c>
    </row>
    <row r="232" spans="1:17" s="121" customFormat="1" x14ac:dyDescent="0.25">
      <c r="A232" s="125"/>
      <c r="B232" s="126"/>
      <c r="C232" s="151"/>
      <c r="D232" s="127"/>
      <c r="E232" s="122"/>
      <c r="F232" s="186"/>
      <c r="G232" s="127"/>
      <c r="H232" s="127"/>
      <c r="I232" s="114">
        <f t="shared" si="11"/>
        <v>0</v>
      </c>
      <c r="J232" s="128"/>
      <c r="K232" s="327"/>
      <c r="L232" s="129"/>
      <c r="M232" s="128"/>
      <c r="N232" s="190"/>
      <c r="O232" s="118">
        <f t="shared" si="12"/>
        <v>0</v>
      </c>
      <c r="P232" s="119" t="str">
        <f>IF(Table1[[#This Row],[Total Cost of Materials for Project]]&lt;&gt;0,O232*$G$9,"")</f>
        <v/>
      </c>
      <c r="Q232" s="120" t="str">
        <f>IF(Table1[[#This Row],[Total Cost of Materials for Project]]&lt;&gt;0,O232*$G$10,"")</f>
        <v/>
      </c>
    </row>
    <row r="233" spans="1:17" s="121" customFormat="1" x14ac:dyDescent="0.25">
      <c r="A233" s="125"/>
      <c r="B233" s="126"/>
      <c r="C233" s="151"/>
      <c r="D233" s="127"/>
      <c r="E233" s="122"/>
      <c r="F233" s="186"/>
      <c r="G233" s="127"/>
      <c r="H233" s="127"/>
      <c r="I233" s="114">
        <f t="shared" si="11"/>
        <v>0</v>
      </c>
      <c r="J233" s="128"/>
      <c r="K233" s="327"/>
      <c r="L233" s="129"/>
      <c r="M233" s="128"/>
      <c r="N233" s="190"/>
      <c r="O233" s="118">
        <f t="shared" si="12"/>
        <v>0</v>
      </c>
      <c r="P233" s="119" t="str">
        <f>IF(Table1[[#This Row],[Total Cost of Materials for Project]]&lt;&gt;0,O233*$G$9,"")</f>
        <v/>
      </c>
      <c r="Q233" s="120" t="str">
        <f>IF(Table1[[#This Row],[Total Cost of Materials for Project]]&lt;&gt;0,O233*$G$10,"")</f>
        <v/>
      </c>
    </row>
    <row r="234" spans="1:17" s="121" customFormat="1" x14ac:dyDescent="0.25">
      <c r="A234" s="125"/>
      <c r="B234" s="126"/>
      <c r="C234" s="151"/>
      <c r="D234" s="127"/>
      <c r="E234" s="122"/>
      <c r="F234" s="186"/>
      <c r="G234" s="127"/>
      <c r="H234" s="127"/>
      <c r="I234" s="114">
        <f t="shared" si="11"/>
        <v>0</v>
      </c>
      <c r="J234" s="128"/>
      <c r="K234" s="327"/>
      <c r="L234" s="129"/>
      <c r="M234" s="128"/>
      <c r="N234" s="190"/>
      <c r="O234" s="118">
        <f t="shared" si="12"/>
        <v>0</v>
      </c>
      <c r="P234" s="119" t="str">
        <f>IF(Table1[[#This Row],[Total Cost of Materials for Project]]&lt;&gt;0,O234*$G$9,"")</f>
        <v/>
      </c>
      <c r="Q234" s="120" t="str">
        <f>IF(Table1[[#This Row],[Total Cost of Materials for Project]]&lt;&gt;0,O234*$G$10,"")</f>
        <v/>
      </c>
    </row>
    <row r="235" spans="1:17" s="121" customFormat="1" x14ac:dyDescent="0.25">
      <c r="A235" s="125"/>
      <c r="B235" s="126"/>
      <c r="C235" s="151"/>
      <c r="D235" s="127"/>
      <c r="E235" s="122"/>
      <c r="F235" s="186"/>
      <c r="G235" s="127"/>
      <c r="H235" s="127"/>
      <c r="I235" s="114">
        <f t="shared" si="11"/>
        <v>0</v>
      </c>
      <c r="J235" s="128"/>
      <c r="K235" s="327"/>
      <c r="L235" s="129"/>
      <c r="M235" s="128"/>
      <c r="N235" s="190"/>
      <c r="O235" s="118">
        <f t="shared" si="12"/>
        <v>0</v>
      </c>
      <c r="P235" s="119" t="str">
        <f>IF(Table1[[#This Row],[Total Cost of Materials for Project]]&lt;&gt;0,O235*$G$9,"")</f>
        <v/>
      </c>
      <c r="Q235" s="120" t="str">
        <f>IF(Table1[[#This Row],[Total Cost of Materials for Project]]&lt;&gt;0,O235*$G$10,"")</f>
        <v/>
      </c>
    </row>
    <row r="236" spans="1:17" s="121" customFormat="1" x14ac:dyDescent="0.25">
      <c r="A236" s="125"/>
      <c r="B236" s="126"/>
      <c r="C236" s="151"/>
      <c r="D236" s="127"/>
      <c r="E236" s="122"/>
      <c r="F236" s="186"/>
      <c r="G236" s="127"/>
      <c r="H236" s="127"/>
      <c r="I236" s="114">
        <f t="shared" si="11"/>
        <v>0</v>
      </c>
      <c r="J236" s="128"/>
      <c r="K236" s="327"/>
      <c r="L236" s="129"/>
      <c r="M236" s="128"/>
      <c r="N236" s="190"/>
      <c r="O236" s="118">
        <f t="shared" si="12"/>
        <v>0</v>
      </c>
      <c r="P236" s="119" t="str">
        <f>IF(Table1[[#This Row],[Total Cost of Materials for Project]]&lt;&gt;0,O236*$G$9,"")</f>
        <v/>
      </c>
      <c r="Q236" s="120" t="str">
        <f>IF(Table1[[#This Row],[Total Cost of Materials for Project]]&lt;&gt;0,O236*$G$10,"")</f>
        <v/>
      </c>
    </row>
    <row r="237" spans="1:17" s="121" customFormat="1" x14ac:dyDescent="0.25">
      <c r="A237" s="125"/>
      <c r="B237" s="126"/>
      <c r="C237" s="151"/>
      <c r="D237" s="127"/>
      <c r="E237" s="122"/>
      <c r="F237" s="186"/>
      <c r="G237" s="127"/>
      <c r="H237" s="127"/>
      <c r="I237" s="114">
        <f t="shared" si="11"/>
        <v>0</v>
      </c>
      <c r="J237" s="128"/>
      <c r="K237" s="327"/>
      <c r="L237" s="129"/>
      <c r="M237" s="128"/>
      <c r="N237" s="190"/>
      <c r="O237" s="118">
        <f t="shared" si="12"/>
        <v>0</v>
      </c>
      <c r="P237" s="119" t="str">
        <f>IF(Table1[[#This Row],[Total Cost of Materials for Project]]&lt;&gt;0,O237*$G$9,"")</f>
        <v/>
      </c>
      <c r="Q237" s="120" t="str">
        <f>IF(Table1[[#This Row],[Total Cost of Materials for Project]]&lt;&gt;0,O237*$G$10,"")</f>
        <v/>
      </c>
    </row>
    <row r="238" spans="1:17" s="121" customFormat="1" x14ac:dyDescent="0.25">
      <c r="A238" s="125"/>
      <c r="B238" s="126"/>
      <c r="C238" s="151"/>
      <c r="D238" s="127"/>
      <c r="E238" s="122"/>
      <c r="F238" s="186"/>
      <c r="G238" s="127"/>
      <c r="H238" s="127"/>
      <c r="I238" s="114">
        <f t="shared" si="11"/>
        <v>0</v>
      </c>
      <c r="J238" s="128"/>
      <c r="K238" s="327"/>
      <c r="L238" s="129"/>
      <c r="M238" s="128"/>
      <c r="N238" s="190"/>
      <c r="O238" s="118">
        <f t="shared" si="12"/>
        <v>0</v>
      </c>
      <c r="P238" s="119" t="str">
        <f>IF(Table1[[#This Row],[Total Cost of Materials for Project]]&lt;&gt;0,O238*$G$9,"")</f>
        <v/>
      </c>
      <c r="Q238" s="120" t="str">
        <f>IF(Table1[[#This Row],[Total Cost of Materials for Project]]&lt;&gt;0,O238*$G$10,"")</f>
        <v/>
      </c>
    </row>
    <row r="239" spans="1:17" s="121" customFormat="1" x14ac:dyDescent="0.25">
      <c r="A239" s="125"/>
      <c r="B239" s="126"/>
      <c r="C239" s="151"/>
      <c r="D239" s="127"/>
      <c r="E239" s="122"/>
      <c r="F239" s="186"/>
      <c r="G239" s="127"/>
      <c r="H239" s="127"/>
      <c r="I239" s="114">
        <f t="shared" si="11"/>
        <v>0</v>
      </c>
      <c r="J239" s="128"/>
      <c r="K239" s="327"/>
      <c r="L239" s="129"/>
      <c r="M239" s="128"/>
      <c r="N239" s="190"/>
      <c r="O239" s="118">
        <f t="shared" si="12"/>
        <v>0</v>
      </c>
      <c r="P239" s="119" t="str">
        <f>IF(Table1[[#This Row],[Total Cost of Materials for Project]]&lt;&gt;0,O239*$G$9,"")</f>
        <v/>
      </c>
      <c r="Q239" s="120" t="str">
        <f>IF(Table1[[#This Row],[Total Cost of Materials for Project]]&lt;&gt;0,O239*$G$10,"")</f>
        <v/>
      </c>
    </row>
    <row r="240" spans="1:17" s="121" customFormat="1" x14ac:dyDescent="0.25">
      <c r="A240" s="125"/>
      <c r="B240" s="126"/>
      <c r="C240" s="151"/>
      <c r="D240" s="127"/>
      <c r="E240" s="122"/>
      <c r="F240" s="186"/>
      <c r="G240" s="127"/>
      <c r="H240" s="127"/>
      <c r="I240" s="114">
        <f t="shared" si="11"/>
        <v>0</v>
      </c>
      <c r="J240" s="128"/>
      <c r="K240" s="327"/>
      <c r="L240" s="129"/>
      <c r="M240" s="128"/>
      <c r="N240" s="190"/>
      <c r="O240" s="118">
        <f t="shared" si="12"/>
        <v>0</v>
      </c>
      <c r="P240" s="119" t="str">
        <f>IF(Table1[[#This Row],[Total Cost of Materials for Project]]&lt;&gt;0,O240*$G$9,"")</f>
        <v/>
      </c>
      <c r="Q240" s="120" t="str">
        <f>IF(Table1[[#This Row],[Total Cost of Materials for Project]]&lt;&gt;0,O240*$G$10,"")</f>
        <v/>
      </c>
    </row>
    <row r="241" spans="1:17" s="121" customFormat="1" x14ac:dyDescent="0.25">
      <c r="A241" s="125"/>
      <c r="B241" s="126"/>
      <c r="C241" s="151"/>
      <c r="D241" s="127"/>
      <c r="E241" s="122"/>
      <c r="F241" s="186"/>
      <c r="G241" s="127"/>
      <c r="H241" s="127"/>
      <c r="I241" s="114">
        <f t="shared" si="11"/>
        <v>0</v>
      </c>
      <c r="J241" s="128"/>
      <c r="K241" s="327"/>
      <c r="L241" s="129"/>
      <c r="M241" s="128"/>
      <c r="N241" s="190"/>
      <c r="O241" s="118">
        <f t="shared" si="12"/>
        <v>0</v>
      </c>
      <c r="P241" s="119" t="str">
        <f>IF(Table1[[#This Row],[Total Cost of Materials for Project]]&lt;&gt;0,O241*$G$9,"")</f>
        <v/>
      </c>
      <c r="Q241" s="120" t="str">
        <f>IF(Table1[[#This Row],[Total Cost of Materials for Project]]&lt;&gt;0,O241*$G$10,"")</f>
        <v/>
      </c>
    </row>
    <row r="242" spans="1:17" s="121" customFormat="1" x14ac:dyDescent="0.25">
      <c r="A242" s="125"/>
      <c r="B242" s="126"/>
      <c r="C242" s="151"/>
      <c r="D242" s="127"/>
      <c r="E242" s="122"/>
      <c r="F242" s="186"/>
      <c r="G242" s="127"/>
      <c r="H242" s="127"/>
      <c r="I242" s="114">
        <f t="shared" si="11"/>
        <v>0</v>
      </c>
      <c r="J242" s="128"/>
      <c r="K242" s="327"/>
      <c r="L242" s="129"/>
      <c r="M242" s="128"/>
      <c r="N242" s="190"/>
      <c r="O242" s="118">
        <f t="shared" si="12"/>
        <v>0</v>
      </c>
      <c r="P242" s="119" t="str">
        <f>IF(Table1[[#This Row],[Total Cost of Materials for Project]]&lt;&gt;0,O242*$G$9,"")</f>
        <v/>
      </c>
      <c r="Q242" s="120" t="str">
        <f>IF(Table1[[#This Row],[Total Cost of Materials for Project]]&lt;&gt;0,O242*$G$10,"")</f>
        <v/>
      </c>
    </row>
    <row r="243" spans="1:17" s="121" customFormat="1" x14ac:dyDescent="0.25">
      <c r="A243" s="125"/>
      <c r="B243" s="126"/>
      <c r="C243" s="151"/>
      <c r="D243" s="127"/>
      <c r="E243" s="122"/>
      <c r="F243" s="186"/>
      <c r="G243" s="127"/>
      <c r="H243" s="127"/>
      <c r="I243" s="114">
        <f t="shared" si="11"/>
        <v>0</v>
      </c>
      <c r="J243" s="128"/>
      <c r="K243" s="327"/>
      <c r="L243" s="129"/>
      <c r="M243" s="128"/>
      <c r="N243" s="190"/>
      <c r="O243" s="118">
        <f t="shared" si="12"/>
        <v>0</v>
      </c>
      <c r="P243" s="119" t="str">
        <f>IF(Table1[[#This Row],[Total Cost of Materials for Project]]&lt;&gt;0,O243*$G$9,"")</f>
        <v/>
      </c>
      <c r="Q243" s="120" t="str">
        <f>IF(Table1[[#This Row],[Total Cost of Materials for Project]]&lt;&gt;0,O243*$G$10,"")</f>
        <v/>
      </c>
    </row>
    <row r="244" spans="1:17" s="121" customFormat="1" x14ac:dyDescent="0.25">
      <c r="A244" s="125"/>
      <c r="B244" s="126"/>
      <c r="C244" s="151"/>
      <c r="D244" s="127"/>
      <c r="E244" s="122"/>
      <c r="F244" s="186"/>
      <c r="G244" s="127"/>
      <c r="H244" s="127"/>
      <c r="I244" s="114">
        <f t="shared" si="11"/>
        <v>0</v>
      </c>
      <c r="J244" s="128"/>
      <c r="K244" s="327"/>
      <c r="L244" s="129"/>
      <c r="M244" s="128"/>
      <c r="N244" s="190"/>
      <c r="O244" s="118">
        <f t="shared" si="12"/>
        <v>0</v>
      </c>
      <c r="P244" s="119" t="str">
        <f>IF(Table1[[#This Row],[Total Cost of Materials for Project]]&lt;&gt;0,O244*$G$9,"")</f>
        <v/>
      </c>
      <c r="Q244" s="120" t="str">
        <f>IF(Table1[[#This Row],[Total Cost of Materials for Project]]&lt;&gt;0,O244*$G$10,"")</f>
        <v/>
      </c>
    </row>
    <row r="245" spans="1:17" s="121" customFormat="1" x14ac:dyDescent="0.25">
      <c r="A245" s="125"/>
      <c r="B245" s="126"/>
      <c r="C245" s="151"/>
      <c r="D245" s="127"/>
      <c r="E245" s="122"/>
      <c r="F245" s="186"/>
      <c r="G245" s="127"/>
      <c r="H245" s="127"/>
      <c r="I245" s="114">
        <f t="shared" si="11"/>
        <v>0</v>
      </c>
      <c r="J245" s="128"/>
      <c r="K245" s="327"/>
      <c r="L245" s="129"/>
      <c r="M245" s="128"/>
      <c r="N245" s="190"/>
      <c r="O245" s="118">
        <f t="shared" si="12"/>
        <v>0</v>
      </c>
      <c r="P245" s="119" t="str">
        <f>IF(Table1[[#This Row],[Total Cost of Materials for Project]]&lt;&gt;0,O245*$G$9,"")</f>
        <v/>
      </c>
      <c r="Q245" s="120" t="str">
        <f>IF(Table1[[#This Row],[Total Cost of Materials for Project]]&lt;&gt;0,O245*$G$10,"")</f>
        <v/>
      </c>
    </row>
    <row r="246" spans="1:17" s="121" customFormat="1" x14ac:dyDescent="0.25">
      <c r="A246" s="125"/>
      <c r="B246" s="126"/>
      <c r="C246" s="151"/>
      <c r="D246" s="127"/>
      <c r="E246" s="122"/>
      <c r="F246" s="186"/>
      <c r="G246" s="127"/>
      <c r="H246" s="127"/>
      <c r="I246" s="114">
        <f t="shared" si="11"/>
        <v>0</v>
      </c>
      <c r="J246" s="128"/>
      <c r="K246" s="327"/>
      <c r="L246" s="129"/>
      <c r="M246" s="128"/>
      <c r="N246" s="190"/>
      <c r="O246" s="118">
        <f t="shared" si="12"/>
        <v>0</v>
      </c>
      <c r="P246" s="119" t="str">
        <f>IF(Table1[[#This Row],[Total Cost of Materials for Project]]&lt;&gt;0,O246*$G$9,"")</f>
        <v/>
      </c>
      <c r="Q246" s="120" t="str">
        <f>IF(Table1[[#This Row],[Total Cost of Materials for Project]]&lt;&gt;0,O246*$G$10,"")</f>
        <v/>
      </c>
    </row>
    <row r="247" spans="1:17" s="121" customFormat="1" x14ac:dyDescent="0.25">
      <c r="A247" s="125"/>
      <c r="B247" s="126"/>
      <c r="C247" s="151"/>
      <c r="D247" s="127"/>
      <c r="E247" s="122"/>
      <c r="F247" s="186"/>
      <c r="G247" s="127"/>
      <c r="H247" s="127"/>
      <c r="I247" s="114">
        <f t="shared" si="11"/>
        <v>0</v>
      </c>
      <c r="J247" s="128"/>
      <c r="K247" s="327"/>
      <c r="L247" s="129"/>
      <c r="M247" s="128"/>
      <c r="N247" s="190"/>
      <c r="O247" s="118">
        <f t="shared" si="12"/>
        <v>0</v>
      </c>
      <c r="P247" s="119" t="str">
        <f>IF(Table1[[#This Row],[Total Cost of Materials for Project]]&lt;&gt;0,O247*$G$9,"")</f>
        <v/>
      </c>
      <c r="Q247" s="120" t="str">
        <f>IF(Table1[[#This Row],[Total Cost of Materials for Project]]&lt;&gt;0,O247*$G$10,"")</f>
        <v/>
      </c>
    </row>
    <row r="248" spans="1:17" s="121" customFormat="1" x14ac:dyDescent="0.25">
      <c r="A248" s="125"/>
      <c r="B248" s="126"/>
      <c r="C248" s="151"/>
      <c r="D248" s="127"/>
      <c r="E248" s="122"/>
      <c r="F248" s="186"/>
      <c r="G248" s="127"/>
      <c r="H248" s="127"/>
      <c r="I248" s="114">
        <f t="shared" si="11"/>
        <v>0</v>
      </c>
      <c r="J248" s="128"/>
      <c r="K248" s="327"/>
      <c r="L248" s="129"/>
      <c r="M248" s="128"/>
      <c r="N248" s="190"/>
      <c r="O248" s="118">
        <f t="shared" si="12"/>
        <v>0</v>
      </c>
      <c r="P248" s="119" t="str">
        <f>IF(Table1[[#This Row],[Total Cost of Materials for Project]]&lt;&gt;0,O248*$G$9,"")</f>
        <v/>
      </c>
      <c r="Q248" s="120" t="str">
        <f>IF(Table1[[#This Row],[Total Cost of Materials for Project]]&lt;&gt;0,O248*$G$10,"")</f>
        <v/>
      </c>
    </row>
    <row r="249" spans="1:17" s="121" customFormat="1" x14ac:dyDescent="0.25">
      <c r="A249" s="125"/>
      <c r="B249" s="126"/>
      <c r="C249" s="151"/>
      <c r="D249" s="127"/>
      <c r="E249" s="122"/>
      <c r="F249" s="186"/>
      <c r="G249" s="127"/>
      <c r="H249" s="127"/>
      <c r="I249" s="114">
        <f t="shared" si="11"/>
        <v>0</v>
      </c>
      <c r="J249" s="128"/>
      <c r="K249" s="327"/>
      <c r="L249" s="129"/>
      <c r="M249" s="128"/>
      <c r="N249" s="190"/>
      <c r="O249" s="118">
        <f t="shared" si="12"/>
        <v>0</v>
      </c>
      <c r="P249" s="119" t="str">
        <f>IF(Table1[[#This Row],[Total Cost of Materials for Project]]&lt;&gt;0,O249*$G$9,"")</f>
        <v/>
      </c>
      <c r="Q249" s="120" t="str">
        <f>IF(Table1[[#This Row],[Total Cost of Materials for Project]]&lt;&gt;0,O249*$G$10,"")</f>
        <v/>
      </c>
    </row>
    <row r="250" spans="1:17" s="121" customFormat="1" x14ac:dyDescent="0.25">
      <c r="A250" s="125"/>
      <c r="B250" s="126"/>
      <c r="C250" s="151"/>
      <c r="D250" s="127"/>
      <c r="E250" s="122"/>
      <c r="F250" s="186"/>
      <c r="G250" s="127"/>
      <c r="H250" s="127"/>
      <c r="I250" s="114">
        <f t="shared" si="11"/>
        <v>0</v>
      </c>
      <c r="J250" s="128"/>
      <c r="K250" s="327"/>
      <c r="L250" s="129"/>
      <c r="M250" s="128"/>
      <c r="N250" s="190"/>
      <c r="O250" s="118">
        <f t="shared" si="12"/>
        <v>0</v>
      </c>
      <c r="P250" s="119" t="str">
        <f>IF(Table1[[#This Row],[Total Cost of Materials for Project]]&lt;&gt;0,O250*$G$9,"")</f>
        <v/>
      </c>
      <c r="Q250" s="120" t="str">
        <f>IF(Table1[[#This Row],[Total Cost of Materials for Project]]&lt;&gt;0,O250*$G$10,"")</f>
        <v/>
      </c>
    </row>
    <row r="251" spans="1:17" s="121" customFormat="1" x14ac:dyDescent="0.25">
      <c r="A251" s="125"/>
      <c r="B251" s="126"/>
      <c r="C251" s="151"/>
      <c r="D251" s="127"/>
      <c r="E251" s="122"/>
      <c r="F251" s="186"/>
      <c r="G251" s="127"/>
      <c r="H251" s="127"/>
      <c r="I251" s="114">
        <f t="shared" si="11"/>
        <v>0</v>
      </c>
      <c r="J251" s="128"/>
      <c r="K251" s="327"/>
      <c r="L251" s="129"/>
      <c r="M251" s="128"/>
      <c r="N251" s="190"/>
      <c r="O251" s="118">
        <f t="shared" si="12"/>
        <v>0</v>
      </c>
      <c r="P251" s="119" t="str">
        <f>IF(Table1[[#This Row],[Total Cost of Materials for Project]]&lt;&gt;0,O251*$G$9,"")</f>
        <v/>
      </c>
      <c r="Q251" s="120" t="str">
        <f>IF(Table1[[#This Row],[Total Cost of Materials for Project]]&lt;&gt;0,O251*$G$10,"")</f>
        <v/>
      </c>
    </row>
    <row r="252" spans="1:17" s="121" customFormat="1" x14ac:dyDescent="0.25">
      <c r="A252" s="125"/>
      <c r="B252" s="126"/>
      <c r="C252" s="151"/>
      <c r="D252" s="127"/>
      <c r="E252" s="122"/>
      <c r="F252" s="186"/>
      <c r="G252" s="127"/>
      <c r="H252" s="127"/>
      <c r="I252" s="114">
        <f t="shared" si="11"/>
        <v>0</v>
      </c>
      <c r="J252" s="128"/>
      <c r="K252" s="327"/>
      <c r="L252" s="129"/>
      <c r="M252" s="128"/>
      <c r="N252" s="190"/>
      <c r="O252" s="118">
        <f t="shared" si="12"/>
        <v>0</v>
      </c>
      <c r="P252" s="119" t="str">
        <f>IF(Table1[[#This Row],[Total Cost of Materials for Project]]&lt;&gt;0,O252*$G$9,"")</f>
        <v/>
      </c>
      <c r="Q252" s="120" t="str">
        <f>IF(Table1[[#This Row],[Total Cost of Materials for Project]]&lt;&gt;0,O252*$G$10,"")</f>
        <v/>
      </c>
    </row>
    <row r="253" spans="1:17" s="121" customFormat="1" x14ac:dyDescent="0.25">
      <c r="A253" s="125"/>
      <c r="B253" s="126"/>
      <c r="C253" s="151"/>
      <c r="D253" s="127"/>
      <c r="E253" s="122"/>
      <c r="F253" s="186"/>
      <c r="G253" s="127"/>
      <c r="H253" s="127"/>
      <c r="I253" s="114">
        <f t="shared" si="11"/>
        <v>0</v>
      </c>
      <c r="J253" s="128"/>
      <c r="K253" s="327"/>
      <c r="L253" s="129"/>
      <c r="M253" s="128"/>
      <c r="N253" s="190"/>
      <c r="O253" s="118">
        <f t="shared" si="12"/>
        <v>0</v>
      </c>
      <c r="P253" s="119" t="str">
        <f>IF(Table1[[#This Row],[Total Cost of Materials for Project]]&lt;&gt;0,O253*$G$9,"")</f>
        <v/>
      </c>
      <c r="Q253" s="120" t="str">
        <f>IF(Table1[[#This Row],[Total Cost of Materials for Project]]&lt;&gt;0,O253*$G$10,"")</f>
        <v/>
      </c>
    </row>
    <row r="254" spans="1:17" s="121" customFormat="1" x14ac:dyDescent="0.25">
      <c r="A254" s="125"/>
      <c r="B254" s="126"/>
      <c r="C254" s="151"/>
      <c r="D254" s="127"/>
      <c r="E254" s="122"/>
      <c r="F254" s="186"/>
      <c r="G254" s="127"/>
      <c r="H254" s="127"/>
      <c r="I254" s="114">
        <f t="shared" si="11"/>
        <v>0</v>
      </c>
      <c r="J254" s="128"/>
      <c r="K254" s="327"/>
      <c r="L254" s="129"/>
      <c r="M254" s="128"/>
      <c r="N254" s="190"/>
      <c r="O254" s="118">
        <f t="shared" si="12"/>
        <v>0</v>
      </c>
      <c r="P254" s="119" t="str">
        <f>IF(Table1[[#This Row],[Total Cost of Materials for Project]]&lt;&gt;0,O254*$G$9,"")</f>
        <v/>
      </c>
      <c r="Q254" s="120" t="str">
        <f>IF(Table1[[#This Row],[Total Cost of Materials for Project]]&lt;&gt;0,O254*$G$10,"")</f>
        <v/>
      </c>
    </row>
    <row r="255" spans="1:17" s="121" customFormat="1" x14ac:dyDescent="0.25">
      <c r="A255" s="125"/>
      <c r="B255" s="126"/>
      <c r="C255" s="151"/>
      <c r="D255" s="127"/>
      <c r="E255" s="122"/>
      <c r="F255" s="186"/>
      <c r="G255" s="127"/>
      <c r="H255" s="127"/>
      <c r="I255" s="114">
        <f t="shared" si="11"/>
        <v>0</v>
      </c>
      <c r="J255" s="128"/>
      <c r="K255" s="327"/>
      <c r="L255" s="129"/>
      <c r="M255" s="128"/>
      <c r="N255" s="190"/>
      <c r="O255" s="118">
        <f t="shared" si="12"/>
        <v>0</v>
      </c>
      <c r="P255" s="119" t="str">
        <f>IF(Table1[[#This Row],[Total Cost of Materials for Project]]&lt;&gt;0,O255*$G$9,"")</f>
        <v/>
      </c>
      <c r="Q255" s="120" t="str">
        <f>IF(Table1[[#This Row],[Total Cost of Materials for Project]]&lt;&gt;0,O255*$G$10,"")</f>
        <v/>
      </c>
    </row>
    <row r="256" spans="1:17" s="121" customFormat="1" x14ac:dyDescent="0.25">
      <c r="A256" s="125"/>
      <c r="B256" s="126"/>
      <c r="C256" s="151"/>
      <c r="D256" s="127"/>
      <c r="E256" s="122"/>
      <c r="F256" s="186"/>
      <c r="G256" s="127"/>
      <c r="H256" s="127"/>
      <c r="I256" s="114">
        <f t="shared" ref="I256:I319" si="13">F256*G256</f>
        <v>0</v>
      </c>
      <c r="J256" s="128"/>
      <c r="K256" s="327"/>
      <c r="L256" s="129"/>
      <c r="M256" s="128"/>
      <c r="N256" s="190"/>
      <c r="O256" s="118">
        <f t="shared" ref="O256:O319" si="14">N256*G256</f>
        <v>0</v>
      </c>
      <c r="P256" s="119" t="str">
        <f>IF(Table1[[#This Row],[Total Cost of Materials for Project]]&lt;&gt;0,O256*$G$9,"")</f>
        <v/>
      </c>
      <c r="Q256" s="120" t="str">
        <f>IF(Table1[[#This Row],[Total Cost of Materials for Project]]&lt;&gt;0,O256*$G$10,"")</f>
        <v/>
      </c>
    </row>
    <row r="257" spans="1:17" s="121" customFormat="1" x14ac:dyDescent="0.25">
      <c r="A257" s="125"/>
      <c r="B257" s="126"/>
      <c r="C257" s="151"/>
      <c r="D257" s="127"/>
      <c r="E257" s="122"/>
      <c r="F257" s="186"/>
      <c r="G257" s="127"/>
      <c r="H257" s="127"/>
      <c r="I257" s="114">
        <f t="shared" si="13"/>
        <v>0</v>
      </c>
      <c r="J257" s="128"/>
      <c r="K257" s="327"/>
      <c r="L257" s="129"/>
      <c r="M257" s="128"/>
      <c r="N257" s="190"/>
      <c r="O257" s="118">
        <f t="shared" si="14"/>
        <v>0</v>
      </c>
      <c r="P257" s="119" t="str">
        <f>IF(Table1[[#This Row],[Total Cost of Materials for Project]]&lt;&gt;0,O257*$G$9,"")</f>
        <v/>
      </c>
      <c r="Q257" s="120" t="str">
        <f>IF(Table1[[#This Row],[Total Cost of Materials for Project]]&lt;&gt;0,O257*$G$10,"")</f>
        <v/>
      </c>
    </row>
    <row r="258" spans="1:17" s="121" customFormat="1" x14ac:dyDescent="0.25">
      <c r="A258" s="125"/>
      <c r="B258" s="126"/>
      <c r="C258" s="151"/>
      <c r="D258" s="127"/>
      <c r="E258" s="122"/>
      <c r="F258" s="186"/>
      <c r="G258" s="127"/>
      <c r="H258" s="127"/>
      <c r="I258" s="114">
        <f t="shared" si="13"/>
        <v>0</v>
      </c>
      <c r="J258" s="128"/>
      <c r="K258" s="327"/>
      <c r="L258" s="129"/>
      <c r="M258" s="128"/>
      <c r="N258" s="190"/>
      <c r="O258" s="118">
        <f t="shared" si="14"/>
        <v>0</v>
      </c>
      <c r="P258" s="119" t="str">
        <f>IF(Table1[[#This Row],[Total Cost of Materials for Project]]&lt;&gt;0,O258*$G$9,"")</f>
        <v/>
      </c>
      <c r="Q258" s="120" t="str">
        <f>IF(Table1[[#This Row],[Total Cost of Materials for Project]]&lt;&gt;0,O258*$G$10,"")</f>
        <v/>
      </c>
    </row>
    <row r="259" spans="1:17" s="121" customFormat="1" x14ac:dyDescent="0.25">
      <c r="A259" s="125"/>
      <c r="B259" s="126"/>
      <c r="C259" s="151"/>
      <c r="D259" s="127"/>
      <c r="E259" s="122"/>
      <c r="F259" s="186"/>
      <c r="G259" s="127"/>
      <c r="H259" s="127"/>
      <c r="I259" s="114">
        <f t="shared" si="13"/>
        <v>0</v>
      </c>
      <c r="J259" s="128"/>
      <c r="K259" s="327"/>
      <c r="L259" s="129"/>
      <c r="M259" s="128"/>
      <c r="N259" s="190"/>
      <c r="O259" s="118">
        <f t="shared" si="14"/>
        <v>0</v>
      </c>
      <c r="P259" s="119" t="str">
        <f>IF(Table1[[#This Row],[Total Cost of Materials for Project]]&lt;&gt;0,O259*$G$9,"")</f>
        <v/>
      </c>
      <c r="Q259" s="120" t="str">
        <f>IF(Table1[[#This Row],[Total Cost of Materials for Project]]&lt;&gt;0,O259*$G$10,"")</f>
        <v/>
      </c>
    </row>
    <row r="260" spans="1:17" s="121" customFormat="1" x14ac:dyDescent="0.25">
      <c r="A260" s="125"/>
      <c r="B260" s="126"/>
      <c r="C260" s="151"/>
      <c r="D260" s="127"/>
      <c r="E260" s="122"/>
      <c r="F260" s="186"/>
      <c r="G260" s="127"/>
      <c r="H260" s="127"/>
      <c r="I260" s="114">
        <f t="shared" si="13"/>
        <v>0</v>
      </c>
      <c r="J260" s="128"/>
      <c r="K260" s="327"/>
      <c r="L260" s="129"/>
      <c r="M260" s="128"/>
      <c r="N260" s="190"/>
      <c r="O260" s="118">
        <f t="shared" si="14"/>
        <v>0</v>
      </c>
      <c r="P260" s="119" t="str">
        <f>IF(Table1[[#This Row],[Total Cost of Materials for Project]]&lt;&gt;0,O260*$G$9,"")</f>
        <v/>
      </c>
      <c r="Q260" s="120" t="str">
        <f>IF(Table1[[#This Row],[Total Cost of Materials for Project]]&lt;&gt;0,O260*$G$10,"")</f>
        <v/>
      </c>
    </row>
    <row r="261" spans="1:17" s="121" customFormat="1" x14ac:dyDescent="0.25">
      <c r="A261" s="125"/>
      <c r="B261" s="126"/>
      <c r="C261" s="151"/>
      <c r="D261" s="127"/>
      <c r="E261" s="122"/>
      <c r="F261" s="186"/>
      <c r="G261" s="127"/>
      <c r="H261" s="127"/>
      <c r="I261" s="114">
        <f t="shared" si="13"/>
        <v>0</v>
      </c>
      <c r="J261" s="128"/>
      <c r="K261" s="327"/>
      <c r="L261" s="129"/>
      <c r="M261" s="128"/>
      <c r="N261" s="190"/>
      <c r="O261" s="118">
        <f t="shared" si="14"/>
        <v>0</v>
      </c>
      <c r="P261" s="119" t="str">
        <f>IF(Table1[[#This Row],[Total Cost of Materials for Project]]&lt;&gt;0,O261*$G$9,"")</f>
        <v/>
      </c>
      <c r="Q261" s="120" t="str">
        <f>IF(Table1[[#This Row],[Total Cost of Materials for Project]]&lt;&gt;0,O261*$G$10,"")</f>
        <v/>
      </c>
    </row>
    <row r="262" spans="1:17" s="121" customFormat="1" x14ac:dyDescent="0.25">
      <c r="A262" s="125"/>
      <c r="B262" s="126"/>
      <c r="C262" s="151"/>
      <c r="D262" s="127"/>
      <c r="E262" s="122"/>
      <c r="F262" s="186"/>
      <c r="G262" s="127"/>
      <c r="H262" s="127"/>
      <c r="I262" s="114">
        <f t="shared" si="13"/>
        <v>0</v>
      </c>
      <c r="J262" s="128"/>
      <c r="K262" s="327"/>
      <c r="L262" s="129"/>
      <c r="M262" s="128"/>
      <c r="N262" s="190"/>
      <c r="O262" s="118">
        <f t="shared" si="14"/>
        <v>0</v>
      </c>
      <c r="P262" s="119" t="str">
        <f>IF(Table1[[#This Row],[Total Cost of Materials for Project]]&lt;&gt;0,O262*$G$9,"")</f>
        <v/>
      </c>
      <c r="Q262" s="120" t="str">
        <f>IF(Table1[[#This Row],[Total Cost of Materials for Project]]&lt;&gt;0,O262*$G$10,"")</f>
        <v/>
      </c>
    </row>
    <row r="263" spans="1:17" s="121" customFormat="1" x14ac:dyDescent="0.25">
      <c r="A263" s="125"/>
      <c r="B263" s="126"/>
      <c r="C263" s="151"/>
      <c r="D263" s="127"/>
      <c r="E263" s="122"/>
      <c r="F263" s="186"/>
      <c r="G263" s="127"/>
      <c r="H263" s="127"/>
      <c r="I263" s="114">
        <f t="shared" si="13"/>
        <v>0</v>
      </c>
      <c r="J263" s="128"/>
      <c r="K263" s="327"/>
      <c r="L263" s="129"/>
      <c r="M263" s="128"/>
      <c r="N263" s="190"/>
      <c r="O263" s="118">
        <f t="shared" si="14"/>
        <v>0</v>
      </c>
      <c r="P263" s="119" t="str">
        <f>IF(Table1[[#This Row],[Total Cost of Materials for Project]]&lt;&gt;0,O263*$G$9,"")</f>
        <v/>
      </c>
      <c r="Q263" s="120" t="str">
        <f>IF(Table1[[#This Row],[Total Cost of Materials for Project]]&lt;&gt;0,O263*$G$10,"")</f>
        <v/>
      </c>
    </row>
    <row r="264" spans="1:17" s="121" customFormat="1" x14ac:dyDescent="0.25">
      <c r="A264" s="125"/>
      <c r="B264" s="126"/>
      <c r="C264" s="151"/>
      <c r="D264" s="127"/>
      <c r="E264" s="122"/>
      <c r="F264" s="186"/>
      <c r="G264" s="127"/>
      <c r="H264" s="127"/>
      <c r="I264" s="114">
        <f t="shared" si="13"/>
        <v>0</v>
      </c>
      <c r="J264" s="128"/>
      <c r="K264" s="327"/>
      <c r="L264" s="129"/>
      <c r="M264" s="128"/>
      <c r="N264" s="190"/>
      <c r="O264" s="118">
        <f t="shared" si="14"/>
        <v>0</v>
      </c>
      <c r="P264" s="119" t="str">
        <f>IF(Table1[[#This Row],[Total Cost of Materials for Project]]&lt;&gt;0,O264*$G$9,"")</f>
        <v/>
      </c>
      <c r="Q264" s="120" t="str">
        <f>IF(Table1[[#This Row],[Total Cost of Materials for Project]]&lt;&gt;0,O264*$G$10,"")</f>
        <v/>
      </c>
    </row>
    <row r="265" spans="1:17" s="121" customFormat="1" x14ac:dyDescent="0.25">
      <c r="A265" s="125"/>
      <c r="B265" s="126"/>
      <c r="C265" s="151"/>
      <c r="D265" s="127"/>
      <c r="E265" s="122"/>
      <c r="F265" s="186"/>
      <c r="G265" s="127"/>
      <c r="H265" s="127"/>
      <c r="I265" s="114">
        <f t="shared" si="13"/>
        <v>0</v>
      </c>
      <c r="J265" s="128"/>
      <c r="K265" s="327"/>
      <c r="L265" s="129"/>
      <c r="M265" s="128"/>
      <c r="N265" s="190"/>
      <c r="O265" s="118">
        <f t="shared" si="14"/>
        <v>0</v>
      </c>
      <c r="P265" s="119" t="str">
        <f>IF(Table1[[#This Row],[Total Cost of Materials for Project]]&lt;&gt;0,O265*$G$9,"")</f>
        <v/>
      </c>
      <c r="Q265" s="120" t="str">
        <f>IF(Table1[[#This Row],[Total Cost of Materials for Project]]&lt;&gt;0,O265*$G$10,"")</f>
        <v/>
      </c>
    </row>
    <row r="266" spans="1:17" s="121" customFormat="1" x14ac:dyDescent="0.25">
      <c r="A266" s="125"/>
      <c r="B266" s="126"/>
      <c r="C266" s="151"/>
      <c r="D266" s="127"/>
      <c r="E266" s="122"/>
      <c r="F266" s="186"/>
      <c r="G266" s="127"/>
      <c r="H266" s="127"/>
      <c r="I266" s="114">
        <f t="shared" si="13"/>
        <v>0</v>
      </c>
      <c r="J266" s="128"/>
      <c r="K266" s="327"/>
      <c r="L266" s="129"/>
      <c r="M266" s="128"/>
      <c r="N266" s="190"/>
      <c r="O266" s="118">
        <f t="shared" si="14"/>
        <v>0</v>
      </c>
      <c r="P266" s="119" t="str">
        <f>IF(Table1[[#This Row],[Total Cost of Materials for Project]]&lt;&gt;0,O266*$G$9,"")</f>
        <v/>
      </c>
      <c r="Q266" s="120" t="str">
        <f>IF(Table1[[#This Row],[Total Cost of Materials for Project]]&lt;&gt;0,O266*$G$10,"")</f>
        <v/>
      </c>
    </row>
    <row r="267" spans="1:17" s="121" customFormat="1" x14ac:dyDescent="0.25">
      <c r="A267" s="125"/>
      <c r="B267" s="126"/>
      <c r="C267" s="151"/>
      <c r="D267" s="127"/>
      <c r="E267" s="122"/>
      <c r="F267" s="186"/>
      <c r="G267" s="127"/>
      <c r="H267" s="127"/>
      <c r="I267" s="114">
        <f t="shared" si="13"/>
        <v>0</v>
      </c>
      <c r="J267" s="128"/>
      <c r="K267" s="327"/>
      <c r="L267" s="129"/>
      <c r="M267" s="128"/>
      <c r="N267" s="190"/>
      <c r="O267" s="118">
        <f t="shared" si="14"/>
        <v>0</v>
      </c>
      <c r="P267" s="119" t="str">
        <f>IF(Table1[[#This Row],[Total Cost of Materials for Project]]&lt;&gt;0,O267*$G$9,"")</f>
        <v/>
      </c>
      <c r="Q267" s="120" t="str">
        <f>IF(Table1[[#This Row],[Total Cost of Materials for Project]]&lt;&gt;0,O267*$G$10,"")</f>
        <v/>
      </c>
    </row>
    <row r="268" spans="1:17" s="121" customFormat="1" x14ac:dyDescent="0.25">
      <c r="A268" s="125"/>
      <c r="B268" s="126"/>
      <c r="C268" s="151"/>
      <c r="D268" s="127"/>
      <c r="E268" s="122"/>
      <c r="F268" s="186"/>
      <c r="G268" s="127"/>
      <c r="H268" s="127"/>
      <c r="I268" s="114">
        <f t="shared" si="13"/>
        <v>0</v>
      </c>
      <c r="J268" s="128"/>
      <c r="K268" s="327"/>
      <c r="L268" s="129"/>
      <c r="M268" s="128"/>
      <c r="N268" s="190"/>
      <c r="O268" s="118">
        <f t="shared" si="14"/>
        <v>0</v>
      </c>
      <c r="P268" s="119" t="str">
        <f>IF(Table1[[#This Row],[Total Cost of Materials for Project]]&lt;&gt;0,O268*$G$9,"")</f>
        <v/>
      </c>
      <c r="Q268" s="120" t="str">
        <f>IF(Table1[[#This Row],[Total Cost of Materials for Project]]&lt;&gt;0,O268*$G$10,"")</f>
        <v/>
      </c>
    </row>
    <row r="269" spans="1:17" s="121" customFormat="1" x14ac:dyDescent="0.25">
      <c r="A269" s="125"/>
      <c r="B269" s="126"/>
      <c r="C269" s="151"/>
      <c r="D269" s="127"/>
      <c r="E269" s="122"/>
      <c r="F269" s="186"/>
      <c r="G269" s="127"/>
      <c r="H269" s="127"/>
      <c r="I269" s="114">
        <f t="shared" si="13"/>
        <v>0</v>
      </c>
      <c r="J269" s="128"/>
      <c r="K269" s="327"/>
      <c r="L269" s="129"/>
      <c r="M269" s="128"/>
      <c r="N269" s="190"/>
      <c r="O269" s="118">
        <f t="shared" si="14"/>
        <v>0</v>
      </c>
      <c r="P269" s="119" t="str">
        <f>IF(Table1[[#This Row],[Total Cost of Materials for Project]]&lt;&gt;0,O269*$G$9,"")</f>
        <v/>
      </c>
      <c r="Q269" s="120" t="str">
        <f>IF(Table1[[#This Row],[Total Cost of Materials for Project]]&lt;&gt;0,O269*$G$10,"")</f>
        <v/>
      </c>
    </row>
    <row r="270" spans="1:17" s="121" customFormat="1" x14ac:dyDescent="0.25">
      <c r="A270" s="125"/>
      <c r="B270" s="126"/>
      <c r="C270" s="151"/>
      <c r="D270" s="127"/>
      <c r="E270" s="122"/>
      <c r="F270" s="186"/>
      <c r="G270" s="127"/>
      <c r="H270" s="127"/>
      <c r="I270" s="114">
        <f t="shared" si="13"/>
        <v>0</v>
      </c>
      <c r="J270" s="128"/>
      <c r="K270" s="327"/>
      <c r="L270" s="129"/>
      <c r="M270" s="128"/>
      <c r="N270" s="190"/>
      <c r="O270" s="118">
        <f t="shared" si="14"/>
        <v>0</v>
      </c>
      <c r="P270" s="119" t="str">
        <f>IF(Table1[[#This Row],[Total Cost of Materials for Project]]&lt;&gt;0,O270*$G$9,"")</f>
        <v/>
      </c>
      <c r="Q270" s="120" t="str">
        <f>IF(Table1[[#This Row],[Total Cost of Materials for Project]]&lt;&gt;0,O270*$G$10,"")</f>
        <v/>
      </c>
    </row>
    <row r="271" spans="1:17" s="121" customFormat="1" x14ac:dyDescent="0.25">
      <c r="A271" s="125"/>
      <c r="B271" s="126"/>
      <c r="C271" s="151"/>
      <c r="D271" s="127"/>
      <c r="E271" s="122"/>
      <c r="F271" s="186"/>
      <c r="G271" s="127"/>
      <c r="H271" s="127"/>
      <c r="I271" s="114">
        <f t="shared" si="13"/>
        <v>0</v>
      </c>
      <c r="J271" s="128"/>
      <c r="K271" s="327"/>
      <c r="L271" s="129"/>
      <c r="M271" s="128"/>
      <c r="N271" s="190"/>
      <c r="O271" s="118">
        <f t="shared" si="14"/>
        <v>0</v>
      </c>
      <c r="P271" s="119" t="str">
        <f>IF(Table1[[#This Row],[Total Cost of Materials for Project]]&lt;&gt;0,O271*$G$9,"")</f>
        <v/>
      </c>
      <c r="Q271" s="120" t="str">
        <f>IF(Table1[[#This Row],[Total Cost of Materials for Project]]&lt;&gt;0,O271*$G$10,"")</f>
        <v/>
      </c>
    </row>
    <row r="272" spans="1:17" s="121" customFormat="1" x14ac:dyDescent="0.25">
      <c r="A272" s="125"/>
      <c r="B272" s="126"/>
      <c r="C272" s="151"/>
      <c r="D272" s="127"/>
      <c r="E272" s="122"/>
      <c r="F272" s="186"/>
      <c r="G272" s="127"/>
      <c r="H272" s="127"/>
      <c r="I272" s="114">
        <f t="shared" si="13"/>
        <v>0</v>
      </c>
      <c r="J272" s="128"/>
      <c r="K272" s="327"/>
      <c r="L272" s="129"/>
      <c r="M272" s="128"/>
      <c r="N272" s="190"/>
      <c r="O272" s="118">
        <f t="shared" si="14"/>
        <v>0</v>
      </c>
      <c r="P272" s="119" t="str">
        <f>IF(Table1[[#This Row],[Total Cost of Materials for Project]]&lt;&gt;0,O272*$G$9,"")</f>
        <v/>
      </c>
      <c r="Q272" s="120" t="str">
        <f>IF(Table1[[#This Row],[Total Cost of Materials for Project]]&lt;&gt;0,O272*$G$10,"")</f>
        <v/>
      </c>
    </row>
    <row r="273" spans="1:17" s="121" customFormat="1" x14ac:dyDescent="0.25">
      <c r="A273" s="125"/>
      <c r="B273" s="126"/>
      <c r="C273" s="151"/>
      <c r="D273" s="127"/>
      <c r="E273" s="122"/>
      <c r="F273" s="186"/>
      <c r="G273" s="127"/>
      <c r="H273" s="127"/>
      <c r="I273" s="114">
        <f t="shared" si="13"/>
        <v>0</v>
      </c>
      <c r="J273" s="128"/>
      <c r="K273" s="327"/>
      <c r="L273" s="129"/>
      <c r="M273" s="128"/>
      <c r="N273" s="190"/>
      <c r="O273" s="118">
        <f t="shared" si="14"/>
        <v>0</v>
      </c>
      <c r="P273" s="119" t="str">
        <f>IF(Table1[[#This Row],[Total Cost of Materials for Project]]&lt;&gt;0,O273*$G$9,"")</f>
        <v/>
      </c>
      <c r="Q273" s="120" t="str">
        <f>IF(Table1[[#This Row],[Total Cost of Materials for Project]]&lt;&gt;0,O273*$G$10,"")</f>
        <v/>
      </c>
    </row>
    <row r="274" spans="1:17" s="121" customFormat="1" x14ac:dyDescent="0.25">
      <c r="A274" s="125"/>
      <c r="B274" s="126"/>
      <c r="C274" s="151"/>
      <c r="D274" s="127"/>
      <c r="E274" s="122"/>
      <c r="F274" s="186"/>
      <c r="G274" s="127"/>
      <c r="H274" s="127"/>
      <c r="I274" s="114">
        <f t="shared" si="13"/>
        <v>0</v>
      </c>
      <c r="J274" s="128"/>
      <c r="K274" s="327"/>
      <c r="L274" s="129"/>
      <c r="M274" s="128"/>
      <c r="N274" s="190"/>
      <c r="O274" s="118">
        <f t="shared" si="14"/>
        <v>0</v>
      </c>
      <c r="P274" s="119" t="str">
        <f>IF(Table1[[#This Row],[Total Cost of Materials for Project]]&lt;&gt;0,O274*$G$9,"")</f>
        <v/>
      </c>
      <c r="Q274" s="120" t="str">
        <f>IF(Table1[[#This Row],[Total Cost of Materials for Project]]&lt;&gt;0,O274*$G$10,"")</f>
        <v/>
      </c>
    </row>
    <row r="275" spans="1:17" s="121" customFormat="1" x14ac:dyDescent="0.25">
      <c r="A275" s="125"/>
      <c r="B275" s="126"/>
      <c r="C275" s="151"/>
      <c r="D275" s="127"/>
      <c r="E275" s="122"/>
      <c r="F275" s="186"/>
      <c r="G275" s="127"/>
      <c r="H275" s="127"/>
      <c r="I275" s="114">
        <f t="shared" si="13"/>
        <v>0</v>
      </c>
      <c r="J275" s="128"/>
      <c r="K275" s="327"/>
      <c r="L275" s="129"/>
      <c r="M275" s="128"/>
      <c r="N275" s="190"/>
      <c r="O275" s="118">
        <f t="shared" si="14"/>
        <v>0</v>
      </c>
      <c r="P275" s="119" t="str">
        <f>IF(Table1[[#This Row],[Total Cost of Materials for Project]]&lt;&gt;0,O275*$G$9,"")</f>
        <v/>
      </c>
      <c r="Q275" s="120" t="str">
        <f>IF(Table1[[#This Row],[Total Cost of Materials for Project]]&lt;&gt;0,O275*$G$10,"")</f>
        <v/>
      </c>
    </row>
    <row r="276" spans="1:17" s="121" customFormat="1" x14ac:dyDescent="0.25">
      <c r="A276" s="125"/>
      <c r="B276" s="126"/>
      <c r="C276" s="151"/>
      <c r="D276" s="127"/>
      <c r="E276" s="122"/>
      <c r="F276" s="186"/>
      <c r="G276" s="127"/>
      <c r="H276" s="127"/>
      <c r="I276" s="114">
        <f t="shared" si="13"/>
        <v>0</v>
      </c>
      <c r="J276" s="128"/>
      <c r="K276" s="327"/>
      <c r="L276" s="129"/>
      <c r="M276" s="128"/>
      <c r="N276" s="190"/>
      <c r="O276" s="118">
        <f t="shared" si="14"/>
        <v>0</v>
      </c>
      <c r="P276" s="119" t="str">
        <f>IF(Table1[[#This Row],[Total Cost of Materials for Project]]&lt;&gt;0,O276*$G$9,"")</f>
        <v/>
      </c>
      <c r="Q276" s="120" t="str">
        <f>IF(Table1[[#This Row],[Total Cost of Materials for Project]]&lt;&gt;0,O276*$G$10,"")</f>
        <v/>
      </c>
    </row>
    <row r="277" spans="1:17" s="121" customFormat="1" x14ac:dyDescent="0.25">
      <c r="A277" s="125"/>
      <c r="B277" s="126"/>
      <c r="C277" s="151"/>
      <c r="D277" s="127"/>
      <c r="E277" s="122"/>
      <c r="F277" s="186"/>
      <c r="G277" s="127"/>
      <c r="H277" s="127"/>
      <c r="I277" s="114">
        <f t="shared" si="13"/>
        <v>0</v>
      </c>
      <c r="J277" s="128"/>
      <c r="K277" s="327"/>
      <c r="L277" s="129"/>
      <c r="M277" s="128"/>
      <c r="N277" s="190"/>
      <c r="O277" s="118">
        <f t="shared" si="14"/>
        <v>0</v>
      </c>
      <c r="P277" s="119" t="str">
        <f>IF(Table1[[#This Row],[Total Cost of Materials for Project]]&lt;&gt;0,O277*$G$9,"")</f>
        <v/>
      </c>
      <c r="Q277" s="120" t="str">
        <f>IF(Table1[[#This Row],[Total Cost of Materials for Project]]&lt;&gt;0,O277*$G$10,"")</f>
        <v/>
      </c>
    </row>
    <row r="278" spans="1:17" s="121" customFormat="1" x14ac:dyDescent="0.25">
      <c r="A278" s="125"/>
      <c r="B278" s="126"/>
      <c r="C278" s="151"/>
      <c r="D278" s="127"/>
      <c r="E278" s="122"/>
      <c r="F278" s="186"/>
      <c r="G278" s="127"/>
      <c r="H278" s="127"/>
      <c r="I278" s="114">
        <f t="shared" si="13"/>
        <v>0</v>
      </c>
      <c r="J278" s="128"/>
      <c r="K278" s="327"/>
      <c r="L278" s="129"/>
      <c r="M278" s="128"/>
      <c r="N278" s="190"/>
      <c r="O278" s="118">
        <f t="shared" si="14"/>
        <v>0</v>
      </c>
      <c r="P278" s="119" t="str">
        <f>IF(Table1[[#This Row],[Total Cost of Materials for Project]]&lt;&gt;0,O278*$G$9,"")</f>
        <v/>
      </c>
      <c r="Q278" s="120" t="str">
        <f>IF(Table1[[#This Row],[Total Cost of Materials for Project]]&lt;&gt;0,O278*$G$10,"")</f>
        <v/>
      </c>
    </row>
    <row r="279" spans="1:17" s="121" customFormat="1" x14ac:dyDescent="0.25">
      <c r="A279" s="125"/>
      <c r="B279" s="126"/>
      <c r="C279" s="151"/>
      <c r="D279" s="127"/>
      <c r="E279" s="122"/>
      <c r="F279" s="186"/>
      <c r="G279" s="127"/>
      <c r="H279" s="127"/>
      <c r="I279" s="114">
        <f t="shared" si="13"/>
        <v>0</v>
      </c>
      <c r="J279" s="128"/>
      <c r="K279" s="327"/>
      <c r="L279" s="129"/>
      <c r="M279" s="128"/>
      <c r="N279" s="190"/>
      <c r="O279" s="118">
        <f t="shared" si="14"/>
        <v>0</v>
      </c>
      <c r="P279" s="119" t="str">
        <f>IF(Table1[[#This Row],[Total Cost of Materials for Project]]&lt;&gt;0,O279*$G$9,"")</f>
        <v/>
      </c>
      <c r="Q279" s="120" t="str">
        <f>IF(Table1[[#This Row],[Total Cost of Materials for Project]]&lt;&gt;0,O279*$G$10,"")</f>
        <v/>
      </c>
    </row>
    <row r="280" spans="1:17" s="121" customFormat="1" x14ac:dyDescent="0.25">
      <c r="A280" s="125"/>
      <c r="B280" s="126"/>
      <c r="C280" s="151"/>
      <c r="D280" s="127"/>
      <c r="E280" s="122"/>
      <c r="F280" s="186"/>
      <c r="G280" s="127"/>
      <c r="H280" s="127"/>
      <c r="I280" s="114">
        <f t="shared" si="13"/>
        <v>0</v>
      </c>
      <c r="J280" s="128"/>
      <c r="K280" s="327"/>
      <c r="L280" s="129"/>
      <c r="M280" s="128"/>
      <c r="N280" s="190"/>
      <c r="O280" s="118">
        <f t="shared" si="14"/>
        <v>0</v>
      </c>
      <c r="P280" s="119" t="str">
        <f>IF(Table1[[#This Row],[Total Cost of Materials for Project]]&lt;&gt;0,O280*$G$9,"")</f>
        <v/>
      </c>
      <c r="Q280" s="120" t="str">
        <f>IF(Table1[[#This Row],[Total Cost of Materials for Project]]&lt;&gt;0,O280*$G$10,"")</f>
        <v/>
      </c>
    </row>
    <row r="281" spans="1:17" s="121" customFormat="1" x14ac:dyDescent="0.25">
      <c r="A281" s="125"/>
      <c r="B281" s="126"/>
      <c r="C281" s="151"/>
      <c r="D281" s="127"/>
      <c r="E281" s="122"/>
      <c r="F281" s="186"/>
      <c r="G281" s="127"/>
      <c r="H281" s="127"/>
      <c r="I281" s="114">
        <f t="shared" si="13"/>
        <v>0</v>
      </c>
      <c r="J281" s="128"/>
      <c r="K281" s="327"/>
      <c r="L281" s="129"/>
      <c r="M281" s="128"/>
      <c r="N281" s="190"/>
      <c r="O281" s="118">
        <f t="shared" si="14"/>
        <v>0</v>
      </c>
      <c r="P281" s="119" t="str">
        <f>IF(Table1[[#This Row],[Total Cost of Materials for Project]]&lt;&gt;0,O281*$G$9,"")</f>
        <v/>
      </c>
      <c r="Q281" s="120" t="str">
        <f>IF(Table1[[#This Row],[Total Cost of Materials for Project]]&lt;&gt;0,O281*$G$10,"")</f>
        <v/>
      </c>
    </row>
    <row r="282" spans="1:17" s="121" customFormat="1" x14ac:dyDescent="0.25">
      <c r="A282" s="125"/>
      <c r="B282" s="126"/>
      <c r="C282" s="151"/>
      <c r="D282" s="127"/>
      <c r="E282" s="122"/>
      <c r="F282" s="186"/>
      <c r="G282" s="127"/>
      <c r="H282" s="127"/>
      <c r="I282" s="114">
        <f t="shared" si="13"/>
        <v>0</v>
      </c>
      <c r="J282" s="128"/>
      <c r="K282" s="327"/>
      <c r="L282" s="129"/>
      <c r="M282" s="128"/>
      <c r="N282" s="190"/>
      <c r="O282" s="118">
        <f t="shared" si="14"/>
        <v>0</v>
      </c>
      <c r="P282" s="119" t="str">
        <f>IF(Table1[[#This Row],[Total Cost of Materials for Project]]&lt;&gt;0,O282*$G$9,"")</f>
        <v/>
      </c>
      <c r="Q282" s="120" t="str">
        <f>IF(Table1[[#This Row],[Total Cost of Materials for Project]]&lt;&gt;0,O282*$G$10,"")</f>
        <v/>
      </c>
    </row>
    <row r="283" spans="1:17" s="121" customFormat="1" x14ac:dyDescent="0.25">
      <c r="A283" s="125"/>
      <c r="B283" s="126"/>
      <c r="C283" s="151"/>
      <c r="D283" s="127"/>
      <c r="E283" s="122"/>
      <c r="F283" s="186"/>
      <c r="G283" s="127"/>
      <c r="H283" s="127"/>
      <c r="I283" s="114">
        <f t="shared" si="13"/>
        <v>0</v>
      </c>
      <c r="J283" s="128"/>
      <c r="K283" s="327"/>
      <c r="L283" s="129"/>
      <c r="M283" s="128"/>
      <c r="N283" s="190"/>
      <c r="O283" s="118">
        <f t="shared" si="14"/>
        <v>0</v>
      </c>
      <c r="P283" s="119" t="str">
        <f>IF(Table1[[#This Row],[Total Cost of Materials for Project]]&lt;&gt;0,O283*$G$9,"")</f>
        <v/>
      </c>
      <c r="Q283" s="120" t="str">
        <f>IF(Table1[[#This Row],[Total Cost of Materials for Project]]&lt;&gt;0,O283*$G$10,"")</f>
        <v/>
      </c>
    </row>
    <row r="284" spans="1:17" s="121" customFormat="1" x14ac:dyDescent="0.25">
      <c r="A284" s="125"/>
      <c r="B284" s="126"/>
      <c r="C284" s="151"/>
      <c r="D284" s="127"/>
      <c r="E284" s="122"/>
      <c r="F284" s="186"/>
      <c r="G284" s="127"/>
      <c r="H284" s="127"/>
      <c r="I284" s="114">
        <f t="shared" si="13"/>
        <v>0</v>
      </c>
      <c r="J284" s="128"/>
      <c r="K284" s="327"/>
      <c r="L284" s="129"/>
      <c r="M284" s="128"/>
      <c r="N284" s="190"/>
      <c r="O284" s="118">
        <f t="shared" si="14"/>
        <v>0</v>
      </c>
      <c r="P284" s="119" t="str">
        <f>IF(Table1[[#This Row],[Total Cost of Materials for Project]]&lt;&gt;0,O284*$G$9,"")</f>
        <v/>
      </c>
      <c r="Q284" s="120" t="str">
        <f>IF(Table1[[#This Row],[Total Cost of Materials for Project]]&lt;&gt;0,O284*$G$10,"")</f>
        <v/>
      </c>
    </row>
    <row r="285" spans="1:17" s="121" customFormat="1" x14ac:dyDescent="0.25">
      <c r="A285" s="125"/>
      <c r="B285" s="126"/>
      <c r="C285" s="151"/>
      <c r="D285" s="127"/>
      <c r="E285" s="122"/>
      <c r="F285" s="186"/>
      <c r="G285" s="127"/>
      <c r="H285" s="127"/>
      <c r="I285" s="114">
        <f t="shared" si="13"/>
        <v>0</v>
      </c>
      <c r="J285" s="128"/>
      <c r="K285" s="327"/>
      <c r="L285" s="129"/>
      <c r="M285" s="128"/>
      <c r="N285" s="190"/>
      <c r="O285" s="118">
        <f t="shared" si="14"/>
        <v>0</v>
      </c>
      <c r="P285" s="119" t="str">
        <f>IF(Table1[[#This Row],[Total Cost of Materials for Project]]&lt;&gt;0,O285*$G$9,"")</f>
        <v/>
      </c>
      <c r="Q285" s="120" t="str">
        <f>IF(Table1[[#This Row],[Total Cost of Materials for Project]]&lt;&gt;0,O285*$G$10,"")</f>
        <v/>
      </c>
    </row>
    <row r="286" spans="1:17" s="121" customFormat="1" x14ac:dyDescent="0.25">
      <c r="A286" s="125"/>
      <c r="B286" s="126"/>
      <c r="C286" s="151"/>
      <c r="D286" s="127"/>
      <c r="E286" s="122"/>
      <c r="F286" s="186"/>
      <c r="G286" s="127"/>
      <c r="H286" s="127"/>
      <c r="I286" s="114">
        <f t="shared" si="13"/>
        <v>0</v>
      </c>
      <c r="J286" s="128"/>
      <c r="K286" s="327"/>
      <c r="L286" s="129"/>
      <c r="M286" s="128"/>
      <c r="N286" s="190"/>
      <c r="O286" s="118">
        <f t="shared" si="14"/>
        <v>0</v>
      </c>
      <c r="P286" s="119" t="str">
        <f>IF(Table1[[#This Row],[Total Cost of Materials for Project]]&lt;&gt;0,O286*$G$9,"")</f>
        <v/>
      </c>
      <c r="Q286" s="120" t="str">
        <f>IF(Table1[[#This Row],[Total Cost of Materials for Project]]&lt;&gt;0,O286*$G$10,"")</f>
        <v/>
      </c>
    </row>
    <row r="287" spans="1:17" s="121" customFormat="1" x14ac:dyDescent="0.25">
      <c r="A287" s="125"/>
      <c r="B287" s="126"/>
      <c r="C287" s="151"/>
      <c r="D287" s="127"/>
      <c r="E287" s="122"/>
      <c r="F287" s="186"/>
      <c r="G287" s="127"/>
      <c r="H287" s="127"/>
      <c r="I287" s="114">
        <f t="shared" si="13"/>
        <v>0</v>
      </c>
      <c r="J287" s="128"/>
      <c r="K287" s="327"/>
      <c r="L287" s="129"/>
      <c r="M287" s="128"/>
      <c r="N287" s="190"/>
      <c r="O287" s="118">
        <f t="shared" si="14"/>
        <v>0</v>
      </c>
      <c r="P287" s="119" t="str">
        <f>IF(Table1[[#This Row],[Total Cost of Materials for Project]]&lt;&gt;0,O287*$G$9,"")</f>
        <v/>
      </c>
      <c r="Q287" s="120" t="str">
        <f>IF(Table1[[#This Row],[Total Cost of Materials for Project]]&lt;&gt;0,O287*$G$10,"")</f>
        <v/>
      </c>
    </row>
    <row r="288" spans="1:17" s="121" customFormat="1" x14ac:dyDescent="0.25">
      <c r="A288" s="125"/>
      <c r="B288" s="126"/>
      <c r="C288" s="151"/>
      <c r="D288" s="127"/>
      <c r="E288" s="122"/>
      <c r="F288" s="186"/>
      <c r="G288" s="127"/>
      <c r="H288" s="127"/>
      <c r="I288" s="114">
        <f t="shared" si="13"/>
        <v>0</v>
      </c>
      <c r="J288" s="128"/>
      <c r="K288" s="327"/>
      <c r="L288" s="129"/>
      <c r="M288" s="128"/>
      <c r="N288" s="190"/>
      <c r="O288" s="118">
        <f t="shared" si="14"/>
        <v>0</v>
      </c>
      <c r="P288" s="119" t="str">
        <f>IF(Table1[[#This Row],[Total Cost of Materials for Project]]&lt;&gt;0,O288*$G$9,"")</f>
        <v/>
      </c>
      <c r="Q288" s="120" t="str">
        <f>IF(Table1[[#This Row],[Total Cost of Materials for Project]]&lt;&gt;0,O288*$G$10,"")</f>
        <v/>
      </c>
    </row>
    <row r="289" spans="1:17" s="121" customFormat="1" x14ac:dyDescent="0.25">
      <c r="A289" s="125"/>
      <c r="B289" s="126"/>
      <c r="C289" s="151"/>
      <c r="D289" s="127"/>
      <c r="E289" s="122"/>
      <c r="F289" s="186"/>
      <c r="G289" s="127"/>
      <c r="H289" s="127"/>
      <c r="I289" s="114">
        <f t="shared" si="13"/>
        <v>0</v>
      </c>
      <c r="J289" s="128"/>
      <c r="K289" s="327"/>
      <c r="L289" s="129"/>
      <c r="M289" s="128"/>
      <c r="N289" s="190"/>
      <c r="O289" s="118">
        <f t="shared" si="14"/>
        <v>0</v>
      </c>
      <c r="P289" s="119" t="str">
        <f>IF(Table1[[#This Row],[Total Cost of Materials for Project]]&lt;&gt;0,O289*$G$9,"")</f>
        <v/>
      </c>
      <c r="Q289" s="120" t="str">
        <f>IF(Table1[[#This Row],[Total Cost of Materials for Project]]&lt;&gt;0,O289*$G$10,"")</f>
        <v/>
      </c>
    </row>
    <row r="290" spans="1:17" s="121" customFormat="1" x14ac:dyDescent="0.25">
      <c r="A290" s="125"/>
      <c r="B290" s="126"/>
      <c r="C290" s="151"/>
      <c r="D290" s="127"/>
      <c r="E290" s="122"/>
      <c r="F290" s="186"/>
      <c r="G290" s="127"/>
      <c r="H290" s="127"/>
      <c r="I290" s="114">
        <f t="shared" si="13"/>
        <v>0</v>
      </c>
      <c r="J290" s="128"/>
      <c r="K290" s="327"/>
      <c r="L290" s="129"/>
      <c r="M290" s="128"/>
      <c r="N290" s="190"/>
      <c r="O290" s="118">
        <f t="shared" si="14"/>
        <v>0</v>
      </c>
      <c r="P290" s="119" t="str">
        <f>IF(Table1[[#This Row],[Total Cost of Materials for Project]]&lt;&gt;0,O290*$G$9,"")</f>
        <v/>
      </c>
      <c r="Q290" s="120" t="str">
        <f>IF(Table1[[#This Row],[Total Cost of Materials for Project]]&lt;&gt;0,O290*$G$10,"")</f>
        <v/>
      </c>
    </row>
    <row r="291" spans="1:17" s="121" customFormat="1" x14ac:dyDescent="0.25">
      <c r="A291" s="125"/>
      <c r="B291" s="126"/>
      <c r="C291" s="151"/>
      <c r="D291" s="127"/>
      <c r="E291" s="122"/>
      <c r="F291" s="186"/>
      <c r="G291" s="127"/>
      <c r="H291" s="127"/>
      <c r="I291" s="114">
        <f t="shared" si="13"/>
        <v>0</v>
      </c>
      <c r="J291" s="128"/>
      <c r="K291" s="327"/>
      <c r="L291" s="129"/>
      <c r="M291" s="128"/>
      <c r="N291" s="190"/>
      <c r="O291" s="118">
        <f t="shared" si="14"/>
        <v>0</v>
      </c>
      <c r="P291" s="119" t="str">
        <f>IF(Table1[[#This Row],[Total Cost of Materials for Project]]&lt;&gt;0,O291*$G$9,"")</f>
        <v/>
      </c>
      <c r="Q291" s="120" t="str">
        <f>IF(Table1[[#This Row],[Total Cost of Materials for Project]]&lt;&gt;0,O291*$G$10,"")</f>
        <v/>
      </c>
    </row>
    <row r="292" spans="1:17" s="121" customFormat="1" x14ac:dyDescent="0.25">
      <c r="A292" s="125"/>
      <c r="B292" s="126"/>
      <c r="C292" s="151"/>
      <c r="D292" s="127"/>
      <c r="E292" s="122"/>
      <c r="F292" s="186"/>
      <c r="G292" s="127"/>
      <c r="H292" s="127"/>
      <c r="I292" s="114">
        <f t="shared" si="13"/>
        <v>0</v>
      </c>
      <c r="J292" s="128"/>
      <c r="K292" s="327"/>
      <c r="L292" s="129"/>
      <c r="M292" s="128"/>
      <c r="N292" s="190"/>
      <c r="O292" s="118">
        <f t="shared" si="14"/>
        <v>0</v>
      </c>
      <c r="P292" s="119" t="str">
        <f>IF(Table1[[#This Row],[Total Cost of Materials for Project]]&lt;&gt;0,O292*$G$9,"")</f>
        <v/>
      </c>
      <c r="Q292" s="120" t="str">
        <f>IF(Table1[[#This Row],[Total Cost of Materials for Project]]&lt;&gt;0,O292*$G$10,"")</f>
        <v/>
      </c>
    </row>
    <row r="293" spans="1:17" s="121" customFormat="1" x14ac:dyDescent="0.25">
      <c r="A293" s="125"/>
      <c r="B293" s="126"/>
      <c r="C293" s="151"/>
      <c r="D293" s="127"/>
      <c r="E293" s="122"/>
      <c r="F293" s="186"/>
      <c r="G293" s="127"/>
      <c r="H293" s="127"/>
      <c r="I293" s="114">
        <f t="shared" si="13"/>
        <v>0</v>
      </c>
      <c r="J293" s="128"/>
      <c r="K293" s="327"/>
      <c r="L293" s="129"/>
      <c r="M293" s="128"/>
      <c r="N293" s="190"/>
      <c r="O293" s="118">
        <f t="shared" si="14"/>
        <v>0</v>
      </c>
      <c r="P293" s="119" t="str">
        <f>IF(Table1[[#This Row],[Total Cost of Materials for Project]]&lt;&gt;0,O293*$G$9,"")</f>
        <v/>
      </c>
      <c r="Q293" s="120" t="str">
        <f>IF(Table1[[#This Row],[Total Cost of Materials for Project]]&lt;&gt;0,O293*$G$10,"")</f>
        <v/>
      </c>
    </row>
    <row r="294" spans="1:17" s="121" customFormat="1" x14ac:dyDescent="0.25">
      <c r="A294" s="125"/>
      <c r="B294" s="126"/>
      <c r="C294" s="151"/>
      <c r="D294" s="127"/>
      <c r="E294" s="122"/>
      <c r="F294" s="186"/>
      <c r="G294" s="127"/>
      <c r="H294" s="127"/>
      <c r="I294" s="114">
        <f t="shared" si="13"/>
        <v>0</v>
      </c>
      <c r="J294" s="128"/>
      <c r="K294" s="327"/>
      <c r="L294" s="129"/>
      <c r="M294" s="128"/>
      <c r="N294" s="190"/>
      <c r="O294" s="118">
        <f t="shared" si="14"/>
        <v>0</v>
      </c>
      <c r="P294" s="119" t="str">
        <f>IF(Table1[[#This Row],[Total Cost of Materials for Project]]&lt;&gt;0,O294*$G$9,"")</f>
        <v/>
      </c>
      <c r="Q294" s="120" t="str">
        <f>IF(Table1[[#This Row],[Total Cost of Materials for Project]]&lt;&gt;0,O294*$G$10,"")</f>
        <v/>
      </c>
    </row>
    <row r="295" spans="1:17" s="121" customFormat="1" x14ac:dyDescent="0.25">
      <c r="A295" s="125"/>
      <c r="B295" s="126"/>
      <c r="C295" s="151"/>
      <c r="D295" s="127"/>
      <c r="E295" s="122"/>
      <c r="F295" s="186"/>
      <c r="G295" s="127"/>
      <c r="H295" s="127"/>
      <c r="I295" s="114">
        <f t="shared" si="13"/>
        <v>0</v>
      </c>
      <c r="J295" s="128"/>
      <c r="K295" s="327"/>
      <c r="L295" s="129"/>
      <c r="M295" s="128"/>
      <c r="N295" s="190"/>
      <c r="O295" s="118">
        <f t="shared" si="14"/>
        <v>0</v>
      </c>
      <c r="P295" s="119" t="str">
        <f>IF(Table1[[#This Row],[Total Cost of Materials for Project]]&lt;&gt;0,O295*$G$9,"")</f>
        <v/>
      </c>
      <c r="Q295" s="120" t="str">
        <f>IF(Table1[[#This Row],[Total Cost of Materials for Project]]&lt;&gt;0,O295*$G$10,"")</f>
        <v/>
      </c>
    </row>
    <row r="296" spans="1:17" s="121" customFormat="1" x14ac:dyDescent="0.25">
      <c r="A296" s="125"/>
      <c r="B296" s="126"/>
      <c r="C296" s="151"/>
      <c r="D296" s="127"/>
      <c r="E296" s="122"/>
      <c r="F296" s="186"/>
      <c r="G296" s="127"/>
      <c r="H296" s="127"/>
      <c r="I296" s="114">
        <f t="shared" si="13"/>
        <v>0</v>
      </c>
      <c r="J296" s="128"/>
      <c r="K296" s="327"/>
      <c r="L296" s="129"/>
      <c r="M296" s="128"/>
      <c r="N296" s="190"/>
      <c r="O296" s="118">
        <f t="shared" si="14"/>
        <v>0</v>
      </c>
      <c r="P296" s="119" t="str">
        <f>IF(Table1[[#This Row],[Total Cost of Materials for Project]]&lt;&gt;0,O296*$G$9,"")</f>
        <v/>
      </c>
      <c r="Q296" s="120" t="str">
        <f>IF(Table1[[#This Row],[Total Cost of Materials for Project]]&lt;&gt;0,O296*$G$10,"")</f>
        <v/>
      </c>
    </row>
    <row r="297" spans="1:17" s="121" customFormat="1" x14ac:dyDescent="0.25">
      <c r="A297" s="125"/>
      <c r="B297" s="126"/>
      <c r="C297" s="151"/>
      <c r="D297" s="127"/>
      <c r="E297" s="122"/>
      <c r="F297" s="186"/>
      <c r="G297" s="127"/>
      <c r="H297" s="127"/>
      <c r="I297" s="114">
        <f t="shared" si="13"/>
        <v>0</v>
      </c>
      <c r="J297" s="128"/>
      <c r="K297" s="327"/>
      <c r="L297" s="129"/>
      <c r="M297" s="128"/>
      <c r="N297" s="190"/>
      <c r="O297" s="118">
        <f t="shared" si="14"/>
        <v>0</v>
      </c>
      <c r="P297" s="119" t="str">
        <f>IF(Table1[[#This Row],[Total Cost of Materials for Project]]&lt;&gt;0,O297*$G$9,"")</f>
        <v/>
      </c>
      <c r="Q297" s="120" t="str">
        <f>IF(Table1[[#This Row],[Total Cost of Materials for Project]]&lt;&gt;0,O297*$G$10,"")</f>
        <v/>
      </c>
    </row>
    <row r="298" spans="1:17" s="121" customFormat="1" x14ac:dyDescent="0.25">
      <c r="A298" s="125"/>
      <c r="B298" s="126"/>
      <c r="C298" s="151"/>
      <c r="D298" s="127"/>
      <c r="E298" s="122"/>
      <c r="F298" s="186"/>
      <c r="G298" s="127"/>
      <c r="H298" s="127"/>
      <c r="I298" s="114">
        <f t="shared" si="13"/>
        <v>0</v>
      </c>
      <c r="J298" s="128"/>
      <c r="K298" s="327"/>
      <c r="L298" s="129"/>
      <c r="M298" s="128"/>
      <c r="N298" s="190"/>
      <c r="O298" s="118">
        <f t="shared" si="14"/>
        <v>0</v>
      </c>
      <c r="P298" s="119" t="str">
        <f>IF(Table1[[#This Row],[Total Cost of Materials for Project]]&lt;&gt;0,O298*$G$9,"")</f>
        <v/>
      </c>
      <c r="Q298" s="120" t="str">
        <f>IF(Table1[[#This Row],[Total Cost of Materials for Project]]&lt;&gt;0,O298*$G$10,"")</f>
        <v/>
      </c>
    </row>
    <row r="299" spans="1:17" s="121" customFormat="1" x14ac:dyDescent="0.25">
      <c r="A299" s="125"/>
      <c r="B299" s="126"/>
      <c r="C299" s="151"/>
      <c r="D299" s="127"/>
      <c r="E299" s="122"/>
      <c r="F299" s="186"/>
      <c r="G299" s="127"/>
      <c r="H299" s="127"/>
      <c r="I299" s="200">
        <f t="shared" si="13"/>
        <v>0</v>
      </c>
      <c r="J299" s="128"/>
      <c r="K299" s="327"/>
      <c r="L299" s="129"/>
      <c r="M299" s="128"/>
      <c r="N299" s="190"/>
      <c r="O299" s="201">
        <f t="shared" si="14"/>
        <v>0</v>
      </c>
      <c r="P299" s="202" t="str">
        <f>IF(Table1[[#This Row],[Total Cost of Materials for Project]]&lt;&gt;0,O299*$G$9,"")</f>
        <v/>
      </c>
      <c r="Q299" s="203" t="str">
        <f>IF(Table1[[#This Row],[Total Cost of Materials for Project]]&lt;&gt;0,O299*$G$10,"")</f>
        <v/>
      </c>
    </row>
    <row r="300" spans="1:17" s="121" customFormat="1" x14ac:dyDescent="0.25">
      <c r="A300" s="125"/>
      <c r="B300" s="126"/>
      <c r="C300" s="151"/>
      <c r="D300" s="127"/>
      <c r="E300" s="122"/>
      <c r="F300" s="186"/>
      <c r="G300" s="127"/>
      <c r="H300" s="127"/>
      <c r="I300" s="200">
        <f t="shared" si="13"/>
        <v>0</v>
      </c>
      <c r="J300" s="128"/>
      <c r="K300" s="327"/>
      <c r="L300" s="129"/>
      <c r="M300" s="128"/>
      <c r="N300" s="190"/>
      <c r="O300" s="201">
        <f t="shared" si="14"/>
        <v>0</v>
      </c>
      <c r="P300" s="202" t="str">
        <f>IF(Table1[[#This Row],[Total Cost of Materials for Project]]&lt;&gt;0,O300*$G$9,"")</f>
        <v/>
      </c>
      <c r="Q300" s="203" t="str">
        <f>IF(Table1[[#This Row],[Total Cost of Materials for Project]]&lt;&gt;0,O300*$G$10,"")</f>
        <v/>
      </c>
    </row>
    <row r="301" spans="1:17" s="121" customFormat="1" x14ac:dyDescent="0.25">
      <c r="A301" s="125"/>
      <c r="B301" s="126"/>
      <c r="C301" s="151"/>
      <c r="D301" s="127"/>
      <c r="E301" s="122"/>
      <c r="F301" s="186"/>
      <c r="G301" s="127"/>
      <c r="H301" s="127"/>
      <c r="I301" s="200">
        <f t="shared" si="13"/>
        <v>0</v>
      </c>
      <c r="J301" s="128"/>
      <c r="K301" s="327"/>
      <c r="L301" s="129"/>
      <c r="M301" s="128"/>
      <c r="N301" s="190"/>
      <c r="O301" s="201">
        <f t="shared" si="14"/>
        <v>0</v>
      </c>
      <c r="P301" s="202" t="str">
        <f>IF(Table1[[#This Row],[Total Cost of Materials for Project]]&lt;&gt;0,O301*$G$9,"")</f>
        <v/>
      </c>
      <c r="Q301" s="203" t="str">
        <f>IF(Table1[[#This Row],[Total Cost of Materials for Project]]&lt;&gt;0,O301*$G$10,"")</f>
        <v/>
      </c>
    </row>
    <row r="302" spans="1:17" s="121" customFormat="1" x14ac:dyDescent="0.25">
      <c r="A302" s="125"/>
      <c r="B302" s="126"/>
      <c r="C302" s="151"/>
      <c r="D302" s="127"/>
      <c r="E302" s="122"/>
      <c r="F302" s="186"/>
      <c r="G302" s="127"/>
      <c r="H302" s="127"/>
      <c r="I302" s="200">
        <f t="shared" si="13"/>
        <v>0</v>
      </c>
      <c r="J302" s="128"/>
      <c r="K302" s="327"/>
      <c r="L302" s="129"/>
      <c r="M302" s="128"/>
      <c r="N302" s="190"/>
      <c r="O302" s="201">
        <f t="shared" si="14"/>
        <v>0</v>
      </c>
      <c r="P302" s="202" t="str">
        <f>IF(Table1[[#This Row],[Total Cost of Materials for Project]]&lt;&gt;0,O302*$G$9,"")</f>
        <v/>
      </c>
      <c r="Q302" s="203" t="str">
        <f>IF(Table1[[#This Row],[Total Cost of Materials for Project]]&lt;&gt;0,O302*$G$10,"")</f>
        <v/>
      </c>
    </row>
    <row r="303" spans="1:17" s="121" customFormat="1" x14ac:dyDescent="0.25">
      <c r="A303" s="125"/>
      <c r="B303" s="126"/>
      <c r="C303" s="151"/>
      <c r="D303" s="127"/>
      <c r="E303" s="122"/>
      <c r="F303" s="186"/>
      <c r="G303" s="127"/>
      <c r="H303" s="127"/>
      <c r="I303" s="200">
        <f t="shared" si="13"/>
        <v>0</v>
      </c>
      <c r="J303" s="128"/>
      <c r="K303" s="327"/>
      <c r="L303" s="129"/>
      <c r="M303" s="128"/>
      <c r="N303" s="190"/>
      <c r="O303" s="201">
        <f t="shared" si="14"/>
        <v>0</v>
      </c>
      <c r="P303" s="202" t="str">
        <f>IF(Table1[[#This Row],[Total Cost of Materials for Project]]&lt;&gt;0,O303*$G$9,"")</f>
        <v/>
      </c>
      <c r="Q303" s="203" t="str">
        <f>IF(Table1[[#This Row],[Total Cost of Materials for Project]]&lt;&gt;0,O303*$G$10,"")</f>
        <v/>
      </c>
    </row>
    <row r="304" spans="1:17" s="121" customFormat="1" x14ac:dyDescent="0.25">
      <c r="A304" s="125"/>
      <c r="B304" s="126"/>
      <c r="C304" s="151"/>
      <c r="D304" s="127"/>
      <c r="E304" s="122"/>
      <c r="F304" s="186"/>
      <c r="G304" s="127"/>
      <c r="H304" s="127"/>
      <c r="I304" s="200">
        <f t="shared" si="13"/>
        <v>0</v>
      </c>
      <c r="J304" s="128"/>
      <c r="K304" s="327"/>
      <c r="L304" s="129"/>
      <c r="M304" s="128"/>
      <c r="N304" s="190"/>
      <c r="O304" s="201">
        <f t="shared" si="14"/>
        <v>0</v>
      </c>
      <c r="P304" s="202" t="str">
        <f>IF(Table1[[#This Row],[Total Cost of Materials for Project]]&lt;&gt;0,O304*$G$9,"")</f>
        <v/>
      </c>
      <c r="Q304" s="203" t="str">
        <f>IF(Table1[[#This Row],[Total Cost of Materials for Project]]&lt;&gt;0,O304*$G$10,"")</f>
        <v/>
      </c>
    </row>
    <row r="305" spans="1:17" s="121" customFormat="1" x14ac:dyDescent="0.25">
      <c r="A305" s="125"/>
      <c r="B305" s="126"/>
      <c r="C305" s="151"/>
      <c r="D305" s="127"/>
      <c r="E305" s="122"/>
      <c r="F305" s="186"/>
      <c r="G305" s="127"/>
      <c r="H305" s="127"/>
      <c r="I305" s="200">
        <f t="shared" si="13"/>
        <v>0</v>
      </c>
      <c r="J305" s="128"/>
      <c r="K305" s="327"/>
      <c r="L305" s="129"/>
      <c r="M305" s="128"/>
      <c r="N305" s="190"/>
      <c r="O305" s="201">
        <f t="shared" si="14"/>
        <v>0</v>
      </c>
      <c r="P305" s="202" t="str">
        <f>IF(Table1[[#This Row],[Total Cost of Materials for Project]]&lt;&gt;0,O305*$G$9,"")</f>
        <v/>
      </c>
      <c r="Q305" s="203" t="str">
        <f>IF(Table1[[#This Row],[Total Cost of Materials for Project]]&lt;&gt;0,O305*$G$10,"")</f>
        <v/>
      </c>
    </row>
    <row r="306" spans="1:17" s="121" customFormat="1" x14ac:dyDescent="0.25">
      <c r="A306" s="125"/>
      <c r="B306" s="126"/>
      <c r="C306" s="151"/>
      <c r="D306" s="127"/>
      <c r="E306" s="122"/>
      <c r="F306" s="186"/>
      <c r="G306" s="127"/>
      <c r="H306" s="127"/>
      <c r="I306" s="200">
        <f t="shared" si="13"/>
        <v>0</v>
      </c>
      <c r="J306" s="128"/>
      <c r="K306" s="327"/>
      <c r="L306" s="129"/>
      <c r="M306" s="128"/>
      <c r="N306" s="190"/>
      <c r="O306" s="201">
        <f t="shared" si="14"/>
        <v>0</v>
      </c>
      <c r="P306" s="202" t="str">
        <f>IF(Table1[[#This Row],[Total Cost of Materials for Project]]&lt;&gt;0,O306*$G$9,"")</f>
        <v/>
      </c>
      <c r="Q306" s="203" t="str">
        <f>IF(Table1[[#This Row],[Total Cost of Materials for Project]]&lt;&gt;0,O306*$G$10,"")</f>
        <v/>
      </c>
    </row>
    <row r="307" spans="1:17" s="121" customFormat="1" x14ac:dyDescent="0.25">
      <c r="A307" s="125"/>
      <c r="B307" s="126"/>
      <c r="C307" s="151"/>
      <c r="D307" s="127"/>
      <c r="E307" s="122"/>
      <c r="F307" s="186"/>
      <c r="G307" s="127"/>
      <c r="H307" s="127"/>
      <c r="I307" s="200">
        <f t="shared" si="13"/>
        <v>0</v>
      </c>
      <c r="J307" s="128"/>
      <c r="K307" s="327"/>
      <c r="L307" s="129"/>
      <c r="M307" s="128"/>
      <c r="N307" s="190"/>
      <c r="O307" s="201">
        <f t="shared" si="14"/>
        <v>0</v>
      </c>
      <c r="P307" s="202" t="str">
        <f>IF(Table1[[#This Row],[Total Cost of Materials for Project]]&lt;&gt;0,O307*$G$9,"")</f>
        <v/>
      </c>
      <c r="Q307" s="203" t="str">
        <f>IF(Table1[[#This Row],[Total Cost of Materials for Project]]&lt;&gt;0,O307*$G$10,"")</f>
        <v/>
      </c>
    </row>
    <row r="308" spans="1:17" s="121" customFormat="1" x14ac:dyDescent="0.25">
      <c r="A308" s="125"/>
      <c r="B308" s="126"/>
      <c r="C308" s="151"/>
      <c r="D308" s="127"/>
      <c r="E308" s="122"/>
      <c r="F308" s="186"/>
      <c r="G308" s="127"/>
      <c r="H308" s="127"/>
      <c r="I308" s="200">
        <f t="shared" si="13"/>
        <v>0</v>
      </c>
      <c r="J308" s="128"/>
      <c r="K308" s="327"/>
      <c r="L308" s="129"/>
      <c r="M308" s="128"/>
      <c r="N308" s="190"/>
      <c r="O308" s="201">
        <f t="shared" si="14"/>
        <v>0</v>
      </c>
      <c r="P308" s="202" t="str">
        <f>IF(Table1[[#This Row],[Total Cost of Materials for Project]]&lt;&gt;0,O308*$G$9,"")</f>
        <v/>
      </c>
      <c r="Q308" s="203" t="str">
        <f>IF(Table1[[#This Row],[Total Cost of Materials for Project]]&lt;&gt;0,O308*$G$10,"")</f>
        <v/>
      </c>
    </row>
    <row r="309" spans="1:17" s="121" customFormat="1" x14ac:dyDescent="0.25">
      <c r="A309" s="125"/>
      <c r="B309" s="126"/>
      <c r="C309" s="151"/>
      <c r="D309" s="127"/>
      <c r="E309" s="122"/>
      <c r="F309" s="186"/>
      <c r="G309" s="127"/>
      <c r="H309" s="127"/>
      <c r="I309" s="200">
        <f t="shared" si="13"/>
        <v>0</v>
      </c>
      <c r="J309" s="128"/>
      <c r="K309" s="327"/>
      <c r="L309" s="129"/>
      <c r="M309" s="128"/>
      <c r="N309" s="190"/>
      <c r="O309" s="201">
        <f t="shared" si="14"/>
        <v>0</v>
      </c>
      <c r="P309" s="202" t="str">
        <f>IF(Table1[[#This Row],[Total Cost of Materials for Project]]&lt;&gt;0,O309*$G$9,"")</f>
        <v/>
      </c>
      <c r="Q309" s="203" t="str">
        <f>IF(Table1[[#This Row],[Total Cost of Materials for Project]]&lt;&gt;0,O309*$G$10,"")</f>
        <v/>
      </c>
    </row>
    <row r="310" spans="1:17" s="121" customFormat="1" x14ac:dyDescent="0.25">
      <c r="A310" s="125"/>
      <c r="B310" s="126"/>
      <c r="C310" s="151"/>
      <c r="D310" s="127"/>
      <c r="E310" s="122"/>
      <c r="F310" s="186"/>
      <c r="G310" s="127"/>
      <c r="H310" s="127"/>
      <c r="I310" s="200">
        <f t="shared" si="13"/>
        <v>0</v>
      </c>
      <c r="J310" s="128"/>
      <c r="K310" s="327"/>
      <c r="L310" s="129"/>
      <c r="M310" s="128"/>
      <c r="N310" s="190"/>
      <c r="O310" s="201">
        <f t="shared" si="14"/>
        <v>0</v>
      </c>
      <c r="P310" s="202" t="str">
        <f>IF(Table1[[#This Row],[Total Cost of Materials for Project]]&lt;&gt;0,O310*$G$9,"")</f>
        <v/>
      </c>
      <c r="Q310" s="203" t="str">
        <f>IF(Table1[[#This Row],[Total Cost of Materials for Project]]&lt;&gt;0,O310*$G$10,"")</f>
        <v/>
      </c>
    </row>
    <row r="311" spans="1:17" s="121" customFormat="1" x14ac:dyDescent="0.25">
      <c r="A311" s="125"/>
      <c r="B311" s="126"/>
      <c r="C311" s="151"/>
      <c r="D311" s="127"/>
      <c r="E311" s="122"/>
      <c r="F311" s="186"/>
      <c r="G311" s="127"/>
      <c r="H311" s="127"/>
      <c r="I311" s="200">
        <f t="shared" si="13"/>
        <v>0</v>
      </c>
      <c r="J311" s="128"/>
      <c r="K311" s="327"/>
      <c r="L311" s="129"/>
      <c r="M311" s="128"/>
      <c r="N311" s="190"/>
      <c r="O311" s="201">
        <f t="shared" si="14"/>
        <v>0</v>
      </c>
      <c r="P311" s="202" t="str">
        <f>IF(Table1[[#This Row],[Total Cost of Materials for Project]]&lt;&gt;0,O311*$G$9,"")</f>
        <v/>
      </c>
      <c r="Q311" s="203" t="str">
        <f>IF(Table1[[#This Row],[Total Cost of Materials for Project]]&lt;&gt;0,O311*$G$10,"")</f>
        <v/>
      </c>
    </row>
    <row r="312" spans="1:17" s="121" customFormat="1" x14ac:dyDescent="0.25">
      <c r="A312" s="125"/>
      <c r="B312" s="126"/>
      <c r="C312" s="151"/>
      <c r="D312" s="127"/>
      <c r="E312" s="122"/>
      <c r="F312" s="186"/>
      <c r="G312" s="127"/>
      <c r="H312" s="127"/>
      <c r="I312" s="200">
        <f t="shared" si="13"/>
        <v>0</v>
      </c>
      <c r="J312" s="128"/>
      <c r="K312" s="327"/>
      <c r="L312" s="129"/>
      <c r="M312" s="128"/>
      <c r="N312" s="190"/>
      <c r="O312" s="201">
        <f t="shared" si="14"/>
        <v>0</v>
      </c>
      <c r="P312" s="202" t="str">
        <f>IF(Table1[[#This Row],[Total Cost of Materials for Project]]&lt;&gt;0,O312*$G$9,"")</f>
        <v/>
      </c>
      <c r="Q312" s="203" t="str">
        <f>IF(Table1[[#This Row],[Total Cost of Materials for Project]]&lt;&gt;0,O312*$G$10,"")</f>
        <v/>
      </c>
    </row>
    <row r="313" spans="1:17" s="121" customFormat="1" x14ac:dyDescent="0.25">
      <c r="A313" s="125"/>
      <c r="B313" s="126"/>
      <c r="C313" s="151"/>
      <c r="D313" s="127"/>
      <c r="E313" s="122"/>
      <c r="F313" s="186"/>
      <c r="G313" s="127"/>
      <c r="H313" s="127"/>
      <c r="I313" s="200">
        <f t="shared" si="13"/>
        <v>0</v>
      </c>
      <c r="J313" s="128"/>
      <c r="K313" s="327"/>
      <c r="L313" s="129"/>
      <c r="M313" s="128"/>
      <c r="N313" s="190"/>
      <c r="O313" s="201">
        <f t="shared" si="14"/>
        <v>0</v>
      </c>
      <c r="P313" s="202" t="str">
        <f>IF(Table1[[#This Row],[Total Cost of Materials for Project]]&lt;&gt;0,O313*$G$9,"")</f>
        <v/>
      </c>
      <c r="Q313" s="203" t="str">
        <f>IF(Table1[[#This Row],[Total Cost of Materials for Project]]&lt;&gt;0,O313*$G$10,"")</f>
        <v/>
      </c>
    </row>
    <row r="314" spans="1:17" s="121" customFormat="1" x14ac:dyDescent="0.25">
      <c r="A314" s="125"/>
      <c r="B314" s="126"/>
      <c r="C314" s="151"/>
      <c r="D314" s="127"/>
      <c r="E314" s="122"/>
      <c r="F314" s="186"/>
      <c r="G314" s="127"/>
      <c r="H314" s="127"/>
      <c r="I314" s="200">
        <f t="shared" si="13"/>
        <v>0</v>
      </c>
      <c r="J314" s="128"/>
      <c r="K314" s="327"/>
      <c r="L314" s="129"/>
      <c r="M314" s="128"/>
      <c r="N314" s="190"/>
      <c r="O314" s="201">
        <f t="shared" si="14"/>
        <v>0</v>
      </c>
      <c r="P314" s="202" t="str">
        <f>IF(Table1[[#This Row],[Total Cost of Materials for Project]]&lt;&gt;0,O314*$G$9,"")</f>
        <v/>
      </c>
      <c r="Q314" s="203" t="str">
        <f>IF(Table1[[#This Row],[Total Cost of Materials for Project]]&lt;&gt;0,O314*$G$10,"")</f>
        <v/>
      </c>
    </row>
    <row r="315" spans="1:17" s="121" customFormat="1" x14ac:dyDescent="0.25">
      <c r="A315" s="125"/>
      <c r="B315" s="126"/>
      <c r="C315" s="151"/>
      <c r="D315" s="127"/>
      <c r="E315" s="122"/>
      <c r="F315" s="186"/>
      <c r="G315" s="127"/>
      <c r="H315" s="127"/>
      <c r="I315" s="200">
        <f t="shared" si="13"/>
        <v>0</v>
      </c>
      <c r="J315" s="128"/>
      <c r="K315" s="327"/>
      <c r="L315" s="129"/>
      <c r="M315" s="128"/>
      <c r="N315" s="190"/>
      <c r="O315" s="201">
        <f t="shared" si="14"/>
        <v>0</v>
      </c>
      <c r="P315" s="202" t="str">
        <f>IF(Table1[[#This Row],[Total Cost of Materials for Project]]&lt;&gt;0,O315*$G$9,"")</f>
        <v/>
      </c>
      <c r="Q315" s="203" t="str">
        <f>IF(Table1[[#This Row],[Total Cost of Materials for Project]]&lt;&gt;0,O315*$G$10,"")</f>
        <v/>
      </c>
    </row>
    <row r="316" spans="1:17" s="121" customFormat="1" x14ac:dyDescent="0.25">
      <c r="A316" s="125"/>
      <c r="B316" s="126"/>
      <c r="C316" s="151"/>
      <c r="D316" s="127"/>
      <c r="E316" s="122"/>
      <c r="F316" s="186"/>
      <c r="G316" s="127"/>
      <c r="H316" s="127"/>
      <c r="I316" s="200">
        <f t="shared" si="13"/>
        <v>0</v>
      </c>
      <c r="J316" s="128"/>
      <c r="K316" s="327"/>
      <c r="L316" s="129"/>
      <c r="M316" s="128"/>
      <c r="N316" s="190"/>
      <c r="O316" s="201">
        <f t="shared" si="14"/>
        <v>0</v>
      </c>
      <c r="P316" s="202" t="str">
        <f>IF(Table1[[#This Row],[Total Cost of Materials for Project]]&lt;&gt;0,O316*$G$9,"")</f>
        <v/>
      </c>
      <c r="Q316" s="203" t="str">
        <f>IF(Table1[[#This Row],[Total Cost of Materials for Project]]&lt;&gt;0,O316*$G$10,"")</f>
        <v/>
      </c>
    </row>
    <row r="317" spans="1:17" s="121" customFormat="1" x14ac:dyDescent="0.25">
      <c r="A317" s="125"/>
      <c r="B317" s="126"/>
      <c r="C317" s="151"/>
      <c r="D317" s="127"/>
      <c r="E317" s="122"/>
      <c r="F317" s="186"/>
      <c r="G317" s="127"/>
      <c r="H317" s="127"/>
      <c r="I317" s="200">
        <f t="shared" si="13"/>
        <v>0</v>
      </c>
      <c r="J317" s="128"/>
      <c r="K317" s="327"/>
      <c r="L317" s="129"/>
      <c r="M317" s="128"/>
      <c r="N317" s="190"/>
      <c r="O317" s="201">
        <f t="shared" si="14"/>
        <v>0</v>
      </c>
      <c r="P317" s="202" t="str">
        <f>IF(Table1[[#This Row],[Total Cost of Materials for Project]]&lt;&gt;0,O317*$G$9,"")</f>
        <v/>
      </c>
      <c r="Q317" s="203" t="str">
        <f>IF(Table1[[#This Row],[Total Cost of Materials for Project]]&lt;&gt;0,O317*$G$10,"")</f>
        <v/>
      </c>
    </row>
    <row r="318" spans="1:17" s="121" customFormat="1" x14ac:dyDescent="0.25">
      <c r="A318" s="125"/>
      <c r="B318" s="126"/>
      <c r="C318" s="151"/>
      <c r="D318" s="127"/>
      <c r="E318" s="122"/>
      <c r="F318" s="186"/>
      <c r="G318" s="127"/>
      <c r="H318" s="127"/>
      <c r="I318" s="200">
        <f t="shared" si="13"/>
        <v>0</v>
      </c>
      <c r="J318" s="128"/>
      <c r="K318" s="327"/>
      <c r="L318" s="129"/>
      <c r="M318" s="128"/>
      <c r="N318" s="190"/>
      <c r="O318" s="201">
        <f t="shared" si="14"/>
        <v>0</v>
      </c>
      <c r="P318" s="202" t="str">
        <f>IF(Table1[[#This Row],[Total Cost of Materials for Project]]&lt;&gt;0,O318*$G$9,"")</f>
        <v/>
      </c>
      <c r="Q318" s="203" t="str">
        <f>IF(Table1[[#This Row],[Total Cost of Materials for Project]]&lt;&gt;0,O318*$G$10,"")</f>
        <v/>
      </c>
    </row>
    <row r="319" spans="1:17" s="121" customFormat="1" x14ac:dyDescent="0.25">
      <c r="A319" s="125"/>
      <c r="B319" s="126"/>
      <c r="C319" s="151"/>
      <c r="D319" s="127"/>
      <c r="E319" s="122"/>
      <c r="F319" s="186"/>
      <c r="G319" s="127"/>
      <c r="H319" s="127"/>
      <c r="I319" s="200">
        <f t="shared" si="13"/>
        <v>0</v>
      </c>
      <c r="J319" s="128"/>
      <c r="K319" s="327"/>
      <c r="L319" s="129"/>
      <c r="M319" s="128"/>
      <c r="N319" s="190"/>
      <c r="O319" s="201">
        <f t="shared" si="14"/>
        <v>0</v>
      </c>
      <c r="P319" s="202" t="str">
        <f>IF(Table1[[#This Row],[Total Cost of Materials for Project]]&lt;&gt;0,O319*$G$9,"")</f>
        <v/>
      </c>
      <c r="Q319" s="203" t="str">
        <f>IF(Table1[[#This Row],[Total Cost of Materials for Project]]&lt;&gt;0,O319*$G$10,"")</f>
        <v/>
      </c>
    </row>
    <row r="320" spans="1:17" s="121" customFormat="1" x14ac:dyDescent="0.25">
      <c r="A320" s="125"/>
      <c r="B320" s="126"/>
      <c r="C320" s="151"/>
      <c r="D320" s="127"/>
      <c r="E320" s="122"/>
      <c r="F320" s="186"/>
      <c r="G320" s="127"/>
      <c r="H320" s="127"/>
      <c r="I320" s="200">
        <f t="shared" ref="I320:I331" si="15">F320*G320</f>
        <v>0</v>
      </c>
      <c r="J320" s="128"/>
      <c r="K320" s="327"/>
      <c r="L320" s="129"/>
      <c r="M320" s="128"/>
      <c r="N320" s="190"/>
      <c r="O320" s="201">
        <f t="shared" ref="O320:O329" si="16">N320*G320</f>
        <v>0</v>
      </c>
      <c r="P320" s="202" t="str">
        <f>IF(Table1[[#This Row],[Total Cost of Materials for Project]]&lt;&gt;0,O320*$G$9,"")</f>
        <v/>
      </c>
      <c r="Q320" s="203" t="str">
        <f>IF(Table1[[#This Row],[Total Cost of Materials for Project]]&lt;&gt;0,O320*$G$10,"")</f>
        <v/>
      </c>
    </row>
    <row r="321" spans="1:17" s="121" customFormat="1" x14ac:dyDescent="0.25">
      <c r="A321" s="125"/>
      <c r="B321" s="126"/>
      <c r="C321" s="151"/>
      <c r="D321" s="127"/>
      <c r="E321" s="122"/>
      <c r="F321" s="186"/>
      <c r="G321" s="127"/>
      <c r="H321" s="127"/>
      <c r="I321" s="200">
        <f t="shared" si="15"/>
        <v>0</v>
      </c>
      <c r="J321" s="128"/>
      <c r="K321" s="327"/>
      <c r="L321" s="129"/>
      <c r="M321" s="128"/>
      <c r="N321" s="190"/>
      <c r="O321" s="201">
        <f t="shared" si="16"/>
        <v>0</v>
      </c>
      <c r="P321" s="202" t="str">
        <f>IF(Table1[[#This Row],[Total Cost of Materials for Project]]&lt;&gt;0,O321*$G$9,"")</f>
        <v/>
      </c>
      <c r="Q321" s="203" t="str">
        <f>IF(Table1[[#This Row],[Total Cost of Materials for Project]]&lt;&gt;0,O321*$G$10,"")</f>
        <v/>
      </c>
    </row>
    <row r="322" spans="1:17" s="121" customFormat="1" x14ac:dyDescent="0.25">
      <c r="A322" s="125"/>
      <c r="B322" s="126"/>
      <c r="C322" s="151"/>
      <c r="D322" s="127"/>
      <c r="E322" s="122"/>
      <c r="F322" s="186"/>
      <c r="G322" s="127"/>
      <c r="H322" s="127"/>
      <c r="I322" s="200">
        <f t="shared" si="15"/>
        <v>0</v>
      </c>
      <c r="J322" s="128"/>
      <c r="K322" s="327"/>
      <c r="L322" s="129"/>
      <c r="M322" s="128"/>
      <c r="N322" s="190"/>
      <c r="O322" s="201">
        <f t="shared" si="16"/>
        <v>0</v>
      </c>
      <c r="P322" s="202" t="str">
        <f>IF(Table1[[#This Row],[Total Cost of Materials for Project]]&lt;&gt;0,O322*$G$9,"")</f>
        <v/>
      </c>
      <c r="Q322" s="203" t="str">
        <f>IF(Table1[[#This Row],[Total Cost of Materials for Project]]&lt;&gt;0,O322*$G$10,"")</f>
        <v/>
      </c>
    </row>
    <row r="323" spans="1:17" s="121" customFormat="1" x14ac:dyDescent="0.25">
      <c r="A323" s="125"/>
      <c r="B323" s="126"/>
      <c r="C323" s="151"/>
      <c r="D323" s="127"/>
      <c r="E323" s="122"/>
      <c r="F323" s="186"/>
      <c r="G323" s="127"/>
      <c r="H323" s="127"/>
      <c r="I323" s="200">
        <f t="shared" si="15"/>
        <v>0</v>
      </c>
      <c r="J323" s="128"/>
      <c r="K323" s="327"/>
      <c r="L323" s="129"/>
      <c r="M323" s="128"/>
      <c r="N323" s="190"/>
      <c r="O323" s="201">
        <f t="shared" si="16"/>
        <v>0</v>
      </c>
      <c r="P323" s="202" t="str">
        <f>IF(Table1[[#This Row],[Total Cost of Materials for Project]]&lt;&gt;0,O323*$G$9,"")</f>
        <v/>
      </c>
      <c r="Q323" s="203" t="str">
        <f>IF(Table1[[#This Row],[Total Cost of Materials for Project]]&lt;&gt;0,O323*$G$10,"")</f>
        <v/>
      </c>
    </row>
    <row r="324" spans="1:17" s="121" customFormat="1" x14ac:dyDescent="0.25">
      <c r="A324" s="125"/>
      <c r="B324" s="126"/>
      <c r="C324" s="151"/>
      <c r="D324" s="127"/>
      <c r="E324" s="122"/>
      <c r="F324" s="186"/>
      <c r="G324" s="127"/>
      <c r="H324" s="127"/>
      <c r="I324" s="200">
        <f t="shared" si="15"/>
        <v>0</v>
      </c>
      <c r="J324" s="128"/>
      <c r="K324" s="327"/>
      <c r="L324" s="129"/>
      <c r="M324" s="128"/>
      <c r="N324" s="190"/>
      <c r="O324" s="201">
        <f t="shared" si="16"/>
        <v>0</v>
      </c>
      <c r="P324" s="202" t="str">
        <f>IF(Table1[[#This Row],[Total Cost of Materials for Project]]&lt;&gt;0,O324*$G$9,"")</f>
        <v/>
      </c>
      <c r="Q324" s="203" t="str">
        <f>IF(Table1[[#This Row],[Total Cost of Materials for Project]]&lt;&gt;0,O324*$G$10,"")</f>
        <v/>
      </c>
    </row>
    <row r="325" spans="1:17" s="121" customFormat="1" x14ac:dyDescent="0.25">
      <c r="A325" s="125"/>
      <c r="B325" s="126"/>
      <c r="C325" s="151"/>
      <c r="D325" s="127"/>
      <c r="E325" s="122"/>
      <c r="F325" s="186"/>
      <c r="G325" s="127"/>
      <c r="H325" s="127"/>
      <c r="I325" s="200">
        <f t="shared" si="15"/>
        <v>0</v>
      </c>
      <c r="J325" s="128"/>
      <c r="K325" s="327"/>
      <c r="L325" s="129"/>
      <c r="M325" s="128"/>
      <c r="N325" s="190"/>
      <c r="O325" s="201">
        <f t="shared" si="16"/>
        <v>0</v>
      </c>
      <c r="P325" s="202" t="str">
        <f>IF(Table1[[#This Row],[Total Cost of Materials for Project]]&lt;&gt;0,O325*$G$9,"")</f>
        <v/>
      </c>
      <c r="Q325" s="203" t="str">
        <f>IF(Table1[[#This Row],[Total Cost of Materials for Project]]&lt;&gt;0,O325*$G$10,"")</f>
        <v/>
      </c>
    </row>
    <row r="326" spans="1:17" s="121" customFormat="1" x14ac:dyDescent="0.25">
      <c r="A326" s="125"/>
      <c r="B326" s="126"/>
      <c r="C326" s="151"/>
      <c r="D326" s="127"/>
      <c r="E326" s="122"/>
      <c r="F326" s="186"/>
      <c r="G326" s="127"/>
      <c r="H326" s="127"/>
      <c r="I326" s="200">
        <f t="shared" si="15"/>
        <v>0</v>
      </c>
      <c r="J326" s="128"/>
      <c r="K326" s="327"/>
      <c r="L326" s="129"/>
      <c r="M326" s="128"/>
      <c r="N326" s="190"/>
      <c r="O326" s="201">
        <f t="shared" si="16"/>
        <v>0</v>
      </c>
      <c r="P326" s="202" t="str">
        <f>IF(Table1[[#This Row],[Total Cost of Materials for Project]]&lt;&gt;0,O326*$G$9,"")</f>
        <v/>
      </c>
      <c r="Q326" s="203" t="str">
        <f>IF(Table1[[#This Row],[Total Cost of Materials for Project]]&lt;&gt;0,O326*$G$10,"")</f>
        <v/>
      </c>
    </row>
    <row r="327" spans="1:17" s="121" customFormat="1" x14ac:dyDescent="0.25">
      <c r="A327" s="125"/>
      <c r="B327" s="126"/>
      <c r="C327" s="151"/>
      <c r="D327" s="127"/>
      <c r="E327" s="122"/>
      <c r="F327" s="186"/>
      <c r="G327" s="127"/>
      <c r="H327" s="127"/>
      <c r="I327" s="200">
        <f t="shared" si="15"/>
        <v>0</v>
      </c>
      <c r="J327" s="128"/>
      <c r="K327" s="327"/>
      <c r="L327" s="129"/>
      <c r="M327" s="128"/>
      <c r="N327" s="190"/>
      <c r="O327" s="201">
        <f t="shared" si="16"/>
        <v>0</v>
      </c>
      <c r="P327" s="202" t="str">
        <f>IF(Table1[[#This Row],[Total Cost of Materials for Project]]&lt;&gt;0,O327*$G$9,"")</f>
        <v/>
      </c>
      <c r="Q327" s="203" t="str">
        <f>IF(Table1[[#This Row],[Total Cost of Materials for Project]]&lt;&gt;0,O327*$G$10,"")</f>
        <v/>
      </c>
    </row>
    <row r="328" spans="1:17" s="121" customFormat="1" x14ac:dyDescent="0.25">
      <c r="A328" s="125"/>
      <c r="B328" s="126"/>
      <c r="C328" s="151"/>
      <c r="D328" s="127"/>
      <c r="E328" s="122"/>
      <c r="F328" s="186"/>
      <c r="G328" s="127"/>
      <c r="H328" s="127"/>
      <c r="I328" s="200">
        <f t="shared" si="15"/>
        <v>0</v>
      </c>
      <c r="J328" s="128"/>
      <c r="K328" s="327"/>
      <c r="L328" s="129"/>
      <c r="M328" s="128"/>
      <c r="N328" s="190"/>
      <c r="O328" s="201">
        <f t="shared" si="16"/>
        <v>0</v>
      </c>
      <c r="P328" s="202" t="str">
        <f>IF(Table1[[#This Row],[Total Cost of Materials for Project]]&lt;&gt;0,O328*$G$9,"")</f>
        <v/>
      </c>
      <c r="Q328" s="203" t="str">
        <f>IF(Table1[[#This Row],[Total Cost of Materials for Project]]&lt;&gt;0,O328*$G$10,"")</f>
        <v/>
      </c>
    </row>
    <row r="329" spans="1:17" s="121" customFormat="1" x14ac:dyDescent="0.25">
      <c r="A329" s="130"/>
      <c r="B329" s="131"/>
      <c r="C329" s="152"/>
      <c r="D329" s="132"/>
      <c r="E329" s="133"/>
      <c r="F329" s="187"/>
      <c r="G329" s="132"/>
      <c r="H329" s="132"/>
      <c r="I329" s="204">
        <f t="shared" si="15"/>
        <v>0</v>
      </c>
      <c r="J329" s="134"/>
      <c r="K329" s="328"/>
      <c r="L329" s="135"/>
      <c r="M329" s="134"/>
      <c r="N329" s="191"/>
      <c r="O329" s="270">
        <f t="shared" si="16"/>
        <v>0</v>
      </c>
      <c r="P329" s="202" t="str">
        <f>IF(Table1[[#This Row],[Total Cost of Materials for Project]]&lt;&gt;0,O329*$G$9,"")</f>
        <v/>
      </c>
      <c r="Q329" s="203" t="str">
        <f>IF(Table1[[#This Row],[Total Cost of Materials for Project]]&lt;&gt;0,O329*$G$10,"")</f>
        <v/>
      </c>
    </row>
    <row r="330" spans="1:17" s="121" customFormat="1" x14ac:dyDescent="0.25">
      <c r="A330" s="125"/>
      <c r="B330" s="126"/>
      <c r="C330" s="151"/>
      <c r="D330" s="127"/>
      <c r="E330" s="122"/>
      <c r="F330" s="186"/>
      <c r="G330" s="127"/>
      <c r="H330" s="127"/>
      <c r="I330" s="200">
        <f>F330*G330</f>
        <v>0</v>
      </c>
      <c r="J330" s="128"/>
      <c r="K330" s="327"/>
      <c r="L330" s="129"/>
      <c r="M330" s="128"/>
      <c r="N330" s="190"/>
      <c r="O330" s="201">
        <f>N330*G330</f>
        <v>0</v>
      </c>
      <c r="P330" s="202" t="str">
        <f>IF(Table1[[#This Row],[Total Cost of Materials for Project]]&lt;&gt;0,O330*$G$9,"")</f>
        <v/>
      </c>
      <c r="Q330" s="203" t="str">
        <f>IF(Table1[[#This Row],[Total Cost of Materials for Project]]&lt;&gt;0,O330*$G$10,"")</f>
        <v/>
      </c>
    </row>
    <row r="331" spans="1:17" s="121" customFormat="1" x14ac:dyDescent="0.25">
      <c r="A331" s="125"/>
      <c r="B331" s="126"/>
      <c r="C331" s="151"/>
      <c r="D331" s="127"/>
      <c r="E331" s="122"/>
      <c r="F331" s="186"/>
      <c r="G331" s="127"/>
      <c r="H331" s="127"/>
      <c r="I331" s="204">
        <f t="shared" si="15"/>
        <v>0</v>
      </c>
      <c r="J331" s="128"/>
      <c r="K331" s="327"/>
      <c r="L331" s="129"/>
      <c r="M331" s="128"/>
      <c r="N331" s="190"/>
      <c r="O331" s="201">
        <f>N331*G331</f>
        <v>0</v>
      </c>
      <c r="P331" s="202" t="str">
        <f>IF(Table1[[#This Row],[Total Cost of Materials for Project]]&lt;&gt;0,O331*$G$9,"")</f>
        <v/>
      </c>
      <c r="Q331" s="203" t="str">
        <f>IF(Table1[[#This Row],[Total Cost of Materials for Project]]&lt;&gt;0,O331*$G$10,"")</f>
        <v/>
      </c>
    </row>
    <row r="332" spans="1:17" ht="26.25" x14ac:dyDescent="0.4">
      <c r="A332" s="55" t="s">
        <v>253</v>
      </c>
      <c r="B332" s="54"/>
      <c r="C332" s="153"/>
      <c r="D332" s="54"/>
      <c r="E332" s="54"/>
      <c r="F332" s="139"/>
      <c r="G332" s="54"/>
      <c r="H332" s="54"/>
      <c r="I332" s="54"/>
      <c r="J332" s="54"/>
      <c r="K332" s="54"/>
      <c r="L332" s="54"/>
      <c r="M332" s="54"/>
      <c r="N332" s="139"/>
      <c r="O332" s="54"/>
      <c r="P332" s="54"/>
      <c r="Q332" s="54"/>
    </row>
  </sheetData>
  <sheetProtection algorithmName="SHA-512" hashValue="sYC68tQGW41djUKs76l6blrWEul57v1p3z4WT7VWW0vpyiPqX0joEf/CuXrcKFS5ewYobDwhcMZbpwFqeDusZQ==" saltValue="wahnCmVjJXmV+3tgrkOYnw==" spinCount="100000" sheet="1" insertRows="0" selectLockedCells="1"/>
  <protectedRanges>
    <protectedRange sqref="D8:D11 M6:M7" name="Range4"/>
    <protectedRange sqref="D5:E7 J5:K9" name="Range3"/>
    <protectedRange sqref="H14 A15:H331" name="Range1"/>
    <protectedRange sqref="J15:N331" name="Range2"/>
  </protectedRanges>
  <mergeCells count="15">
    <mergeCell ref="A1:Q1"/>
    <mergeCell ref="A3:Q3"/>
    <mergeCell ref="D5:E5"/>
    <mergeCell ref="D6:E6"/>
    <mergeCell ref="D7:E7"/>
    <mergeCell ref="A2:Q2"/>
    <mergeCell ref="M5:N5"/>
    <mergeCell ref="M6:N6"/>
    <mergeCell ref="M7:N7"/>
    <mergeCell ref="D10:E10"/>
    <mergeCell ref="L12:M12"/>
    <mergeCell ref="A12:J12"/>
    <mergeCell ref="N12:Q12"/>
    <mergeCell ref="D8:E8"/>
    <mergeCell ref="D9:E9"/>
  </mergeCells>
  <conditionalFormatting sqref="C14:C331">
    <cfRule type="expression" dxfId="27" priority="18">
      <formula>AND(C14&lt;&gt;"",(OR(C14&gt;$J$9,C14&lt;$J$5)))</formula>
    </cfRule>
  </conditionalFormatting>
  <conditionalFormatting sqref="D5:E9 J7:J8">
    <cfRule type="expression" dxfId="26" priority="2">
      <formula>ISBLANK(INDIRECT("RC",FALSE))</formula>
    </cfRule>
  </conditionalFormatting>
  <conditionalFormatting sqref="K14:K331">
    <cfRule type="cellIs" dxfId="25" priority="1" operator="greaterThan">
      <formula>$J$10</formula>
    </cfRule>
  </conditionalFormatting>
  <conditionalFormatting sqref="N13:N331">
    <cfRule type="expression" dxfId="24" priority="4">
      <formula>N13&gt;F13</formula>
    </cfRule>
  </conditionalFormatting>
  <pageMargins left="0.25" right="0.25" top="0.75" bottom="0.75" header="0.3" footer="0.3"/>
  <pageSetup paperSize="5" scale="48"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xr:uid="{F0AC293A-8ACF-4D25-878F-5F39003527ED}">
          <x14:formula1>
            <xm:f>'Drop Downs'!$B$2:$B$3</xm:f>
          </x14:formula1>
          <xm:sqref>H14:H180</xm:sqref>
        </x14:dataValidation>
        <x14:dataValidation type="list" allowBlank="1" showInputMessage="1" showErrorMessage="1" xr:uid="{A17DE95B-F9C9-477F-A42E-2D77B11F0A45}">
          <x14:formula1>
            <xm:f>'Drop Downs'!$A$2:$A$9</xm:f>
          </x14:formula1>
          <xm:sqref>D7:E7</xm:sqref>
        </x14:dataValidation>
        <x14:dataValidation type="list" allowBlank="1" showInputMessage="1" showErrorMessage="1" xr:uid="{8EE965FE-CB52-4514-A6FC-5E1283EF4A32}">
          <x14:formula1>
            <xm:f>'Drop Downs'!$C$2:$C$7</xm:f>
          </x14:formula1>
          <xm:sqref>L15:L331</xm:sqref>
        </x14:dataValidation>
        <x14:dataValidation type="list" allowBlank="1" showInputMessage="1" showErrorMessage="1" xr:uid="{194C90AD-C028-4A0B-8E17-9029831C6903}">
          <x14:formula1>
            <xm:f>'Drop Downs'!$D$2:$D$24</xm:f>
          </x14:formula1>
          <xm:sqref>M15:M331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294B6-F410-424A-B679-1B77AB7A754E}">
  <sheetPr codeName="Sheet4">
    <pageSetUpPr fitToPage="1"/>
  </sheetPr>
  <dimension ref="A1:V32"/>
  <sheetViews>
    <sheetView workbookViewId="0">
      <selection activeCell="A11" sqref="A11"/>
    </sheetView>
  </sheetViews>
  <sheetFormatPr defaultColWidth="9.140625" defaultRowHeight="15" x14ac:dyDescent="0.25"/>
  <cols>
    <col min="1" max="1" width="28.85546875" customWidth="1"/>
    <col min="2" max="2" width="30.140625" customWidth="1"/>
    <col min="3" max="3" width="15.28515625" customWidth="1"/>
    <col min="4" max="4" width="10.85546875" style="41" customWidth="1"/>
    <col min="5" max="5" width="11.5703125" style="41" customWidth="1"/>
    <col min="6" max="6" width="13.5703125" style="41" bestFit="1" customWidth="1"/>
    <col min="7" max="7" width="9.140625" style="41" customWidth="1"/>
    <col min="8" max="8" width="14.5703125" style="41" bestFit="1" customWidth="1"/>
    <col min="9" max="9" width="13.42578125" style="41" customWidth="1"/>
    <col min="10" max="10" width="15.28515625" style="41" bestFit="1" customWidth="1"/>
    <col min="11" max="11" width="12.5703125" bestFit="1" customWidth="1"/>
    <col min="12" max="12" width="20.5703125" customWidth="1"/>
    <col min="13" max="13" width="16.28515625" customWidth="1"/>
    <col min="14" max="14" width="13.28515625" customWidth="1"/>
    <col min="15" max="15" width="12.5703125" bestFit="1" customWidth="1"/>
    <col min="16" max="16" width="14.28515625" bestFit="1" customWidth="1"/>
    <col min="17" max="17" width="12.5703125" bestFit="1" customWidth="1"/>
    <col min="18" max="18" width="15.28515625" bestFit="1" customWidth="1"/>
    <col min="19" max="19" width="17.28515625" customWidth="1"/>
    <col min="20" max="20" width="19.42578125" customWidth="1"/>
    <col min="21" max="21" width="20.28515625" customWidth="1"/>
  </cols>
  <sheetData>
    <row r="1" spans="1:22" ht="22.5" x14ac:dyDescent="0.35">
      <c r="A1" s="287" t="str">
        <f>'1. Project Expenses'!A1</f>
        <v>Nebraska Public Service Commission</v>
      </c>
      <c r="B1" s="287"/>
      <c r="C1" s="287"/>
      <c r="D1" s="287"/>
      <c r="E1" s="287"/>
      <c r="F1" s="287"/>
      <c r="G1" s="287"/>
      <c r="H1" s="287"/>
      <c r="I1" s="287"/>
      <c r="J1" s="287"/>
      <c r="K1" s="287"/>
      <c r="L1" s="287"/>
      <c r="M1" s="287"/>
      <c r="N1" s="287"/>
      <c r="O1" s="287"/>
      <c r="P1" s="287"/>
      <c r="Q1" s="287"/>
      <c r="R1" s="287"/>
      <c r="S1" s="287"/>
      <c r="T1" s="287"/>
      <c r="U1" s="287"/>
      <c r="V1" s="88"/>
    </row>
    <row r="2" spans="1:22" ht="22.5" x14ac:dyDescent="0.35">
      <c r="A2" s="287" t="str">
        <f>'1. Project Expenses'!A2</f>
        <v>Nebraska Broadband Program Reimbursement Template (rev. 11/2025)</v>
      </c>
      <c r="B2" s="287"/>
      <c r="C2" s="287"/>
      <c r="D2" s="287"/>
      <c r="E2" s="287"/>
      <c r="F2" s="287"/>
      <c r="G2" s="287"/>
      <c r="H2" s="287"/>
      <c r="I2" s="287"/>
      <c r="J2" s="287"/>
      <c r="K2" s="287"/>
      <c r="L2" s="287"/>
      <c r="M2" s="287"/>
      <c r="N2" s="287"/>
      <c r="O2" s="287"/>
      <c r="P2" s="287"/>
      <c r="Q2" s="287"/>
      <c r="R2" s="287"/>
      <c r="S2" s="287"/>
      <c r="T2" s="287"/>
      <c r="U2" s="287"/>
      <c r="V2" s="88"/>
    </row>
    <row r="3" spans="1:22" ht="22.5" x14ac:dyDescent="0.35">
      <c r="A3" s="288" t="s">
        <v>136</v>
      </c>
      <c r="B3" s="288"/>
      <c r="C3" s="288"/>
      <c r="D3" s="288"/>
      <c r="E3" s="288"/>
      <c r="F3" s="288"/>
      <c r="G3" s="288"/>
      <c r="H3" s="288"/>
      <c r="I3" s="288"/>
      <c r="J3" s="288"/>
      <c r="K3" s="288"/>
      <c r="L3" s="288"/>
      <c r="M3" s="288"/>
      <c r="N3" s="288"/>
      <c r="O3" s="288"/>
      <c r="P3" s="288"/>
      <c r="Q3" s="288"/>
      <c r="R3" s="288"/>
      <c r="S3" s="288"/>
      <c r="T3" s="288"/>
      <c r="U3" s="288"/>
    </row>
    <row r="4" spans="1:22" ht="12.75" customHeight="1" x14ac:dyDescent="0.3">
      <c r="A4" s="22"/>
      <c r="B4" s="22"/>
      <c r="C4" s="22"/>
      <c r="D4" s="22"/>
      <c r="E4" s="22"/>
      <c r="F4" s="22"/>
      <c r="G4" s="22"/>
      <c r="H4" s="22"/>
      <c r="I4" s="22"/>
      <c r="J4" s="22"/>
      <c r="K4" s="22"/>
      <c r="L4" s="22"/>
      <c r="M4" s="22"/>
      <c r="N4" s="22"/>
      <c r="O4" s="22"/>
      <c r="P4" s="22"/>
      <c r="Q4" s="22"/>
      <c r="R4" s="21"/>
      <c r="S4" s="21"/>
      <c r="T4" s="21"/>
      <c r="U4" s="21"/>
    </row>
    <row r="5" spans="1:22" ht="12.75" customHeight="1" x14ac:dyDescent="0.3">
      <c r="A5" s="107" t="s">
        <v>113</v>
      </c>
      <c r="B5" s="297">
        <f>'1. Project Expenses'!D5</f>
        <v>0</v>
      </c>
      <c r="C5" s="297"/>
      <c r="D5" s="297"/>
      <c r="E5" s="297"/>
      <c r="F5" s="166"/>
      <c r="G5" s="22"/>
      <c r="H5" s="22"/>
      <c r="I5" s="22"/>
      <c r="J5" s="296" t="s">
        <v>288</v>
      </c>
      <c r="K5" s="296"/>
      <c r="L5" s="296"/>
      <c r="M5" s="145" t="str">
        <f>'1. Project Expenses'!J5</f>
        <v/>
      </c>
      <c r="N5" s="89"/>
      <c r="O5" s="22"/>
      <c r="P5" s="22"/>
      <c r="Q5" s="22"/>
      <c r="R5" s="21"/>
      <c r="S5" s="21"/>
      <c r="T5" s="21"/>
      <c r="U5" s="21"/>
    </row>
    <row r="6" spans="1:22" ht="12.75" customHeight="1" x14ac:dyDescent="0.3">
      <c r="A6" s="107" t="s">
        <v>115</v>
      </c>
      <c r="B6" s="295">
        <f>'1. Project Expenses'!D6</f>
        <v>0</v>
      </c>
      <c r="C6" s="295"/>
      <c r="D6" s="295"/>
      <c r="E6" s="295"/>
      <c r="F6" s="166"/>
      <c r="G6" s="22"/>
      <c r="H6" s="22"/>
      <c r="I6" s="22"/>
      <c r="J6" s="296" t="s">
        <v>293</v>
      </c>
      <c r="K6" s="296"/>
      <c r="L6" s="296"/>
      <c r="M6" s="144" t="str">
        <f>'1. Project Expenses'!J6</f>
        <v/>
      </c>
      <c r="N6" s="89"/>
      <c r="O6" s="22"/>
      <c r="P6" s="22"/>
      <c r="Q6" s="22"/>
      <c r="R6" s="21"/>
      <c r="S6" s="21"/>
      <c r="T6" s="21"/>
      <c r="U6" s="21"/>
    </row>
    <row r="7" spans="1:22" ht="12.75" customHeight="1" x14ac:dyDescent="0.3">
      <c r="A7" s="107" t="s">
        <v>118</v>
      </c>
      <c r="B7" s="295">
        <f>'1. Project Expenses'!D7</f>
        <v>0</v>
      </c>
      <c r="C7" s="295"/>
      <c r="D7" s="295"/>
      <c r="E7" s="295"/>
      <c r="F7" s="166"/>
      <c r="G7" s="22"/>
      <c r="H7" s="22"/>
      <c r="I7" s="22"/>
      <c r="J7" s="296" t="s">
        <v>291</v>
      </c>
      <c r="K7" s="296"/>
      <c r="L7" s="296"/>
      <c r="M7" s="144" t="str">
        <f>'1. Project Expenses'!J9</f>
        <v/>
      </c>
      <c r="N7" s="22"/>
      <c r="O7" s="22"/>
      <c r="P7" s="22"/>
      <c r="Q7" s="22"/>
      <c r="R7" s="21"/>
      <c r="S7" s="21"/>
      <c r="T7" s="21"/>
      <c r="U7" s="21"/>
    </row>
    <row r="8" spans="1:22" ht="12.75" customHeight="1" x14ac:dyDescent="0.3">
      <c r="A8" s="22"/>
      <c r="B8" s="22"/>
      <c r="C8" s="22"/>
      <c r="D8" s="22"/>
      <c r="E8" s="22"/>
      <c r="F8" s="22"/>
      <c r="G8" s="22"/>
      <c r="H8" s="22"/>
      <c r="I8" s="22"/>
      <c r="J8" s="22"/>
      <c r="K8" s="22"/>
      <c r="L8" s="22"/>
      <c r="M8" s="22"/>
      <c r="N8" s="22"/>
      <c r="O8" s="22"/>
      <c r="P8" s="22"/>
      <c r="Q8" s="22"/>
      <c r="R8" s="21"/>
      <c r="S8" s="21"/>
      <c r="T8" s="21"/>
      <c r="U8" s="21"/>
    </row>
    <row r="9" spans="1:22" ht="15" customHeight="1" x14ac:dyDescent="0.25">
      <c r="A9" s="23"/>
      <c r="B9" s="23"/>
      <c r="C9" s="23"/>
      <c r="D9" s="292" t="s">
        <v>137</v>
      </c>
      <c r="E9" s="293"/>
      <c r="F9" s="165"/>
      <c r="G9" s="292" t="s">
        <v>138</v>
      </c>
      <c r="H9" s="294"/>
      <c r="I9" s="294"/>
      <c r="J9" s="293"/>
      <c r="K9" s="292" t="s">
        <v>139</v>
      </c>
      <c r="L9" s="294"/>
      <c r="M9" s="294"/>
      <c r="N9" s="294"/>
      <c r="O9" s="294"/>
      <c r="P9" s="294"/>
      <c r="Q9" s="293"/>
      <c r="R9" s="292"/>
      <c r="S9" s="293"/>
      <c r="T9" s="24"/>
      <c r="U9" s="24"/>
    </row>
    <row r="10" spans="1:22" ht="30" x14ac:dyDescent="0.25">
      <c r="A10" s="68" t="s">
        <v>141</v>
      </c>
      <c r="B10" s="23" t="s">
        <v>142</v>
      </c>
      <c r="C10" s="23" t="s">
        <v>143</v>
      </c>
      <c r="D10" s="86" t="s">
        <v>144</v>
      </c>
      <c r="E10" s="86" t="s">
        <v>145</v>
      </c>
      <c r="F10" s="171" t="s">
        <v>336</v>
      </c>
      <c r="G10" s="86" t="s">
        <v>146</v>
      </c>
      <c r="H10" s="171" t="s">
        <v>335</v>
      </c>
      <c r="I10" s="86" t="s">
        <v>147</v>
      </c>
      <c r="J10" s="24" t="s">
        <v>148</v>
      </c>
      <c r="K10" s="24" t="s">
        <v>149</v>
      </c>
      <c r="L10" s="25" t="s">
        <v>150</v>
      </c>
      <c r="M10" s="25" t="s">
        <v>151</v>
      </c>
      <c r="N10" s="87" t="s">
        <v>152</v>
      </c>
      <c r="O10" s="87" t="s">
        <v>153</v>
      </c>
      <c r="P10" s="87" t="s">
        <v>154</v>
      </c>
      <c r="Q10" s="87" t="s">
        <v>155</v>
      </c>
      <c r="R10" s="24" t="s">
        <v>156</v>
      </c>
      <c r="S10" s="26" t="s">
        <v>157</v>
      </c>
      <c r="T10" s="25" t="s">
        <v>158</v>
      </c>
      <c r="U10" s="70" t="s">
        <v>140</v>
      </c>
    </row>
    <row r="11" spans="1:22" x14ac:dyDescent="0.25">
      <c r="A11" s="69"/>
      <c r="B11" s="43"/>
      <c r="C11" s="45"/>
      <c r="D11" s="46"/>
      <c r="E11" s="46"/>
      <c r="F11" s="167"/>
      <c r="G11" s="47"/>
      <c r="H11" s="169"/>
      <c r="I11" s="180"/>
      <c r="J11" s="180">
        <f>G11*I11</f>
        <v>0</v>
      </c>
      <c r="K11" s="180"/>
      <c r="L11" s="180"/>
      <c r="M11" s="180"/>
      <c r="N11" s="181"/>
      <c r="O11" s="181"/>
      <c r="P11" s="181"/>
      <c r="Q11" s="181"/>
      <c r="R11" s="180">
        <f>SUM(J11:Q11)</f>
        <v>0</v>
      </c>
      <c r="S11" s="181">
        <f>SUM(N11:Q11)</f>
        <v>0</v>
      </c>
      <c r="T11" s="180">
        <f>R11-S11</f>
        <v>0</v>
      </c>
      <c r="U11" s="206" t="e">
        <f>T11/G11</f>
        <v>#DIV/0!</v>
      </c>
    </row>
    <row r="12" spans="1:22" x14ac:dyDescent="0.25">
      <c r="A12" s="69"/>
      <c r="B12" s="43"/>
      <c r="C12" s="45"/>
      <c r="D12" s="46"/>
      <c r="E12" s="46"/>
      <c r="F12" s="167"/>
      <c r="G12" s="47"/>
      <c r="H12" s="169"/>
      <c r="I12" s="180"/>
      <c r="J12" s="180">
        <f t="shared" ref="J12:J29" si="0">G12*I12</f>
        <v>0</v>
      </c>
      <c r="K12" s="180"/>
      <c r="L12" s="180"/>
      <c r="M12" s="180"/>
      <c r="N12" s="181"/>
      <c r="O12" s="181"/>
      <c r="P12" s="181"/>
      <c r="Q12" s="181"/>
      <c r="R12" s="180">
        <f t="shared" ref="R12:R13" si="1">SUM(J12:Q12)</f>
        <v>0</v>
      </c>
      <c r="S12" s="181">
        <f t="shared" ref="S12:S13" si="2">SUM(N12:Q12)</f>
        <v>0</v>
      </c>
      <c r="T12" s="180">
        <f t="shared" ref="T12:T13" si="3">R12-S12</f>
        <v>0</v>
      </c>
      <c r="U12" s="206" t="e">
        <f t="shared" ref="U12:U13" si="4">T12/G12</f>
        <v>#DIV/0!</v>
      </c>
    </row>
    <row r="13" spans="1:22" x14ac:dyDescent="0.25">
      <c r="A13" s="69"/>
      <c r="B13" s="43"/>
      <c r="C13" s="45"/>
      <c r="D13" s="46"/>
      <c r="E13" s="46"/>
      <c r="F13" s="167"/>
      <c r="G13" s="47"/>
      <c r="H13" s="169"/>
      <c r="I13" s="180"/>
      <c r="J13" s="180">
        <f t="shared" si="0"/>
        <v>0</v>
      </c>
      <c r="K13" s="180"/>
      <c r="L13" s="180"/>
      <c r="M13" s="180"/>
      <c r="N13" s="181"/>
      <c r="O13" s="181"/>
      <c r="P13" s="181"/>
      <c r="Q13" s="181"/>
      <c r="R13" s="180">
        <f t="shared" si="1"/>
        <v>0</v>
      </c>
      <c r="S13" s="181">
        <f t="shared" si="2"/>
        <v>0</v>
      </c>
      <c r="T13" s="180">
        <f t="shared" si="3"/>
        <v>0</v>
      </c>
      <c r="U13" s="206" t="e">
        <f t="shared" si="4"/>
        <v>#DIV/0!</v>
      </c>
    </row>
    <row r="14" spans="1:22" x14ac:dyDescent="0.25">
      <c r="A14" s="69"/>
      <c r="B14" s="43"/>
      <c r="C14" s="45"/>
      <c r="D14" s="46"/>
      <c r="E14" s="46"/>
      <c r="F14" s="167"/>
      <c r="G14" s="47"/>
      <c r="H14" s="169"/>
      <c r="I14" s="180"/>
      <c r="J14" s="180">
        <f t="shared" si="0"/>
        <v>0</v>
      </c>
      <c r="K14" s="180"/>
      <c r="L14" s="180"/>
      <c r="M14" s="180"/>
      <c r="N14" s="181"/>
      <c r="O14" s="181"/>
      <c r="P14" s="181"/>
      <c r="Q14" s="181"/>
      <c r="R14" s="180">
        <f t="shared" ref="R14:R29" si="5">SUM(J14:Q14)</f>
        <v>0</v>
      </c>
      <c r="S14" s="181">
        <f t="shared" ref="S14:S29" si="6">SUM(N14:Q14)</f>
        <v>0</v>
      </c>
      <c r="T14" s="180">
        <f t="shared" ref="T14:T29" si="7">R14-S14</f>
        <v>0</v>
      </c>
      <c r="U14" s="206" t="e">
        <f t="shared" ref="U14:U29" si="8">T14/G14</f>
        <v>#DIV/0!</v>
      </c>
    </row>
    <row r="15" spans="1:22" x14ac:dyDescent="0.25">
      <c r="A15" s="69"/>
      <c r="B15" s="43"/>
      <c r="C15" s="45"/>
      <c r="D15" s="46"/>
      <c r="E15" s="46"/>
      <c r="F15" s="167"/>
      <c r="G15" s="47"/>
      <c r="H15" s="169"/>
      <c r="I15" s="180"/>
      <c r="J15" s="180">
        <f t="shared" si="0"/>
        <v>0</v>
      </c>
      <c r="K15" s="180"/>
      <c r="L15" s="180"/>
      <c r="M15" s="180"/>
      <c r="N15" s="181"/>
      <c r="O15" s="181"/>
      <c r="P15" s="181"/>
      <c r="Q15" s="181"/>
      <c r="R15" s="180">
        <f t="shared" si="5"/>
        <v>0</v>
      </c>
      <c r="S15" s="181">
        <f t="shared" si="6"/>
        <v>0</v>
      </c>
      <c r="T15" s="180">
        <f t="shared" si="7"/>
        <v>0</v>
      </c>
      <c r="U15" s="206" t="e">
        <f t="shared" si="8"/>
        <v>#DIV/0!</v>
      </c>
    </row>
    <row r="16" spans="1:22" x14ac:dyDescent="0.25">
      <c r="A16" s="69"/>
      <c r="B16" s="43"/>
      <c r="C16" s="45"/>
      <c r="D16" s="46"/>
      <c r="E16" s="46"/>
      <c r="F16" s="167"/>
      <c r="G16" s="47"/>
      <c r="H16" s="169"/>
      <c r="I16" s="180"/>
      <c r="J16" s="180">
        <f t="shared" si="0"/>
        <v>0</v>
      </c>
      <c r="K16" s="180"/>
      <c r="L16" s="180"/>
      <c r="M16" s="180"/>
      <c r="N16" s="181"/>
      <c r="O16" s="181"/>
      <c r="P16" s="181"/>
      <c r="Q16" s="181"/>
      <c r="R16" s="180">
        <f t="shared" si="5"/>
        <v>0</v>
      </c>
      <c r="S16" s="181">
        <f t="shared" si="6"/>
        <v>0</v>
      </c>
      <c r="T16" s="180">
        <f t="shared" si="7"/>
        <v>0</v>
      </c>
      <c r="U16" s="206" t="e">
        <f t="shared" si="8"/>
        <v>#DIV/0!</v>
      </c>
    </row>
    <row r="17" spans="1:21" x14ac:dyDescent="0.25">
      <c r="A17" s="69"/>
      <c r="B17" s="43"/>
      <c r="C17" s="45"/>
      <c r="D17" s="46"/>
      <c r="E17" s="46"/>
      <c r="F17" s="167"/>
      <c r="G17" s="47"/>
      <c r="H17" s="169"/>
      <c r="I17" s="180"/>
      <c r="J17" s="180">
        <f t="shared" si="0"/>
        <v>0</v>
      </c>
      <c r="K17" s="180"/>
      <c r="L17" s="180"/>
      <c r="M17" s="180"/>
      <c r="N17" s="181"/>
      <c r="O17" s="181"/>
      <c r="P17" s="181"/>
      <c r="Q17" s="181"/>
      <c r="R17" s="180">
        <f t="shared" si="5"/>
        <v>0</v>
      </c>
      <c r="S17" s="181">
        <f t="shared" si="6"/>
        <v>0</v>
      </c>
      <c r="T17" s="180">
        <f t="shared" si="7"/>
        <v>0</v>
      </c>
      <c r="U17" s="206" t="e">
        <f t="shared" si="8"/>
        <v>#DIV/0!</v>
      </c>
    </row>
    <row r="18" spans="1:21" s="42" customFormat="1" x14ac:dyDescent="0.25">
      <c r="A18" s="69"/>
      <c r="B18" s="43"/>
      <c r="C18" s="45"/>
      <c r="D18" s="46"/>
      <c r="E18" s="46"/>
      <c r="F18" s="167"/>
      <c r="G18" s="47"/>
      <c r="H18" s="169"/>
      <c r="I18" s="180"/>
      <c r="J18" s="180">
        <f t="shared" si="0"/>
        <v>0</v>
      </c>
      <c r="K18" s="180"/>
      <c r="L18" s="180"/>
      <c r="M18" s="180"/>
      <c r="N18" s="181"/>
      <c r="O18" s="181"/>
      <c r="P18" s="181"/>
      <c r="Q18" s="181"/>
      <c r="R18" s="180">
        <f t="shared" si="5"/>
        <v>0</v>
      </c>
      <c r="S18" s="181">
        <f t="shared" si="6"/>
        <v>0</v>
      </c>
      <c r="T18" s="180">
        <f t="shared" si="7"/>
        <v>0</v>
      </c>
      <c r="U18" s="206" t="e">
        <f t="shared" si="8"/>
        <v>#DIV/0!</v>
      </c>
    </row>
    <row r="19" spans="1:21" s="42" customFormat="1" x14ac:dyDescent="0.25">
      <c r="A19" s="69"/>
      <c r="B19" s="43"/>
      <c r="C19" s="45"/>
      <c r="D19" s="46"/>
      <c r="E19" s="46"/>
      <c r="F19" s="167"/>
      <c r="G19" s="47"/>
      <c r="H19" s="169"/>
      <c r="I19" s="180"/>
      <c r="J19" s="180">
        <f t="shared" si="0"/>
        <v>0</v>
      </c>
      <c r="K19" s="180"/>
      <c r="L19" s="180"/>
      <c r="M19" s="180"/>
      <c r="N19" s="181"/>
      <c r="O19" s="181"/>
      <c r="P19" s="181"/>
      <c r="Q19" s="181"/>
      <c r="R19" s="180">
        <f t="shared" si="5"/>
        <v>0</v>
      </c>
      <c r="S19" s="181">
        <f t="shared" si="6"/>
        <v>0</v>
      </c>
      <c r="T19" s="180">
        <f t="shared" si="7"/>
        <v>0</v>
      </c>
      <c r="U19" s="206" t="e">
        <f t="shared" si="8"/>
        <v>#DIV/0!</v>
      </c>
    </row>
    <row r="20" spans="1:21" s="42" customFormat="1" x14ac:dyDescent="0.25">
      <c r="A20" s="69"/>
      <c r="B20" s="43"/>
      <c r="C20" s="45"/>
      <c r="D20" s="46"/>
      <c r="E20" s="46"/>
      <c r="F20" s="167"/>
      <c r="G20" s="47"/>
      <c r="H20" s="169"/>
      <c r="I20" s="180"/>
      <c r="J20" s="180">
        <f t="shared" si="0"/>
        <v>0</v>
      </c>
      <c r="K20" s="180"/>
      <c r="L20" s="180"/>
      <c r="M20" s="180"/>
      <c r="N20" s="181"/>
      <c r="O20" s="181"/>
      <c r="P20" s="181"/>
      <c r="Q20" s="181"/>
      <c r="R20" s="180">
        <f t="shared" si="5"/>
        <v>0</v>
      </c>
      <c r="S20" s="181">
        <f t="shared" si="6"/>
        <v>0</v>
      </c>
      <c r="T20" s="180">
        <f t="shared" si="7"/>
        <v>0</v>
      </c>
      <c r="U20" s="206" t="e">
        <f t="shared" si="8"/>
        <v>#DIV/0!</v>
      </c>
    </row>
    <row r="21" spans="1:21" s="42" customFormat="1" x14ac:dyDescent="0.25">
      <c r="A21" s="69"/>
      <c r="B21" s="43"/>
      <c r="C21" s="45"/>
      <c r="D21" s="46"/>
      <c r="E21" s="46"/>
      <c r="F21" s="167"/>
      <c r="G21" s="47"/>
      <c r="H21" s="169"/>
      <c r="I21" s="180"/>
      <c r="J21" s="180">
        <f t="shared" si="0"/>
        <v>0</v>
      </c>
      <c r="K21" s="180"/>
      <c r="L21" s="180"/>
      <c r="M21" s="180"/>
      <c r="N21" s="181"/>
      <c r="O21" s="181"/>
      <c r="P21" s="181"/>
      <c r="Q21" s="181"/>
      <c r="R21" s="180">
        <f t="shared" si="5"/>
        <v>0</v>
      </c>
      <c r="S21" s="181">
        <f t="shared" si="6"/>
        <v>0</v>
      </c>
      <c r="T21" s="180">
        <f t="shared" si="7"/>
        <v>0</v>
      </c>
      <c r="U21" s="206" t="e">
        <f t="shared" si="8"/>
        <v>#DIV/0!</v>
      </c>
    </row>
    <row r="22" spans="1:21" s="42" customFormat="1" x14ac:dyDescent="0.25">
      <c r="A22" s="69"/>
      <c r="B22" s="43"/>
      <c r="C22" s="45"/>
      <c r="D22" s="46"/>
      <c r="E22" s="46"/>
      <c r="F22" s="167"/>
      <c r="G22" s="47"/>
      <c r="H22" s="169"/>
      <c r="I22" s="180"/>
      <c r="J22" s="180">
        <f t="shared" si="0"/>
        <v>0</v>
      </c>
      <c r="K22" s="180"/>
      <c r="L22" s="180"/>
      <c r="M22" s="180"/>
      <c r="N22" s="181"/>
      <c r="O22" s="181"/>
      <c r="P22" s="181"/>
      <c r="Q22" s="181"/>
      <c r="R22" s="180">
        <f t="shared" si="5"/>
        <v>0</v>
      </c>
      <c r="S22" s="181">
        <f t="shared" si="6"/>
        <v>0</v>
      </c>
      <c r="T22" s="180">
        <f t="shared" si="7"/>
        <v>0</v>
      </c>
      <c r="U22" s="206" t="e">
        <f t="shared" si="8"/>
        <v>#DIV/0!</v>
      </c>
    </row>
    <row r="23" spans="1:21" s="42" customFormat="1" x14ac:dyDescent="0.25">
      <c r="A23" s="69"/>
      <c r="B23" s="43"/>
      <c r="C23" s="45"/>
      <c r="D23" s="46"/>
      <c r="E23" s="46"/>
      <c r="F23" s="167"/>
      <c r="G23" s="47"/>
      <c r="H23" s="169"/>
      <c r="I23" s="180"/>
      <c r="J23" s="180">
        <f t="shared" si="0"/>
        <v>0</v>
      </c>
      <c r="K23" s="180"/>
      <c r="L23" s="180"/>
      <c r="M23" s="180"/>
      <c r="N23" s="181"/>
      <c r="O23" s="181"/>
      <c r="P23" s="181"/>
      <c r="Q23" s="181"/>
      <c r="R23" s="180">
        <f t="shared" si="5"/>
        <v>0</v>
      </c>
      <c r="S23" s="181">
        <f t="shared" si="6"/>
        <v>0</v>
      </c>
      <c r="T23" s="180">
        <f t="shared" si="7"/>
        <v>0</v>
      </c>
      <c r="U23" s="206" t="e">
        <f t="shared" si="8"/>
        <v>#DIV/0!</v>
      </c>
    </row>
    <row r="24" spans="1:21" s="42" customFormat="1" x14ac:dyDescent="0.25">
      <c r="A24" s="69"/>
      <c r="B24" s="43"/>
      <c r="C24" s="45"/>
      <c r="D24" s="46"/>
      <c r="E24" s="46"/>
      <c r="F24" s="167"/>
      <c r="G24" s="47"/>
      <c r="H24" s="169"/>
      <c r="I24" s="180"/>
      <c r="J24" s="180">
        <f t="shared" si="0"/>
        <v>0</v>
      </c>
      <c r="K24" s="180"/>
      <c r="L24" s="180"/>
      <c r="M24" s="180"/>
      <c r="N24" s="181"/>
      <c r="O24" s="181"/>
      <c r="P24" s="181"/>
      <c r="Q24" s="181"/>
      <c r="R24" s="180">
        <f t="shared" si="5"/>
        <v>0</v>
      </c>
      <c r="S24" s="181">
        <f t="shared" si="6"/>
        <v>0</v>
      </c>
      <c r="T24" s="180">
        <f t="shared" si="7"/>
        <v>0</v>
      </c>
      <c r="U24" s="206" t="e">
        <f t="shared" si="8"/>
        <v>#DIV/0!</v>
      </c>
    </row>
    <row r="25" spans="1:21" s="42" customFormat="1" x14ac:dyDescent="0.25">
      <c r="A25" s="69"/>
      <c r="B25" s="43"/>
      <c r="C25" s="45"/>
      <c r="D25" s="46"/>
      <c r="E25" s="46"/>
      <c r="F25" s="167"/>
      <c r="G25" s="47"/>
      <c r="H25" s="169"/>
      <c r="I25" s="180"/>
      <c r="J25" s="180">
        <f t="shared" si="0"/>
        <v>0</v>
      </c>
      <c r="K25" s="180"/>
      <c r="L25" s="180"/>
      <c r="M25" s="180"/>
      <c r="N25" s="181"/>
      <c r="O25" s="181"/>
      <c r="P25" s="181"/>
      <c r="Q25" s="181"/>
      <c r="R25" s="180">
        <f t="shared" si="5"/>
        <v>0</v>
      </c>
      <c r="S25" s="181">
        <f t="shared" si="6"/>
        <v>0</v>
      </c>
      <c r="T25" s="180">
        <f t="shared" si="7"/>
        <v>0</v>
      </c>
      <c r="U25" s="206" t="e">
        <f t="shared" si="8"/>
        <v>#DIV/0!</v>
      </c>
    </row>
    <row r="26" spans="1:21" s="42" customFormat="1" x14ac:dyDescent="0.25">
      <c r="A26" s="69"/>
      <c r="B26" s="43"/>
      <c r="C26" s="45"/>
      <c r="D26" s="46"/>
      <c r="E26" s="46"/>
      <c r="F26" s="167"/>
      <c r="G26" s="47"/>
      <c r="H26" s="169"/>
      <c r="I26" s="180"/>
      <c r="J26" s="180">
        <f t="shared" ref="J26:J27" si="9">G26*I26</f>
        <v>0</v>
      </c>
      <c r="K26" s="180"/>
      <c r="L26" s="180"/>
      <c r="M26" s="180"/>
      <c r="N26" s="181"/>
      <c r="O26" s="181"/>
      <c r="P26" s="181"/>
      <c r="Q26" s="181"/>
      <c r="R26" s="180">
        <f t="shared" ref="R26:R27" si="10">SUM(J26:Q26)</f>
        <v>0</v>
      </c>
      <c r="S26" s="181">
        <f t="shared" ref="S26:S27" si="11">SUM(N26:Q26)</f>
        <v>0</v>
      </c>
      <c r="T26" s="180">
        <f t="shared" ref="T26:T27" si="12">R26-S26</f>
        <v>0</v>
      </c>
      <c r="U26" s="206" t="e">
        <f t="shared" ref="U26:U27" si="13">T26/G26</f>
        <v>#DIV/0!</v>
      </c>
    </row>
    <row r="27" spans="1:21" s="42" customFormat="1" x14ac:dyDescent="0.25">
      <c r="A27" s="69"/>
      <c r="B27" s="43"/>
      <c r="C27" s="45"/>
      <c r="D27" s="46"/>
      <c r="E27" s="46"/>
      <c r="F27" s="167"/>
      <c r="G27" s="47"/>
      <c r="H27" s="169"/>
      <c r="I27" s="180"/>
      <c r="J27" s="180">
        <f t="shared" si="9"/>
        <v>0</v>
      </c>
      <c r="K27" s="180"/>
      <c r="L27" s="180"/>
      <c r="M27" s="180"/>
      <c r="N27" s="181"/>
      <c r="O27" s="181"/>
      <c r="P27" s="181"/>
      <c r="Q27" s="181"/>
      <c r="R27" s="180">
        <f t="shared" si="10"/>
        <v>0</v>
      </c>
      <c r="S27" s="181">
        <f t="shared" si="11"/>
        <v>0</v>
      </c>
      <c r="T27" s="180">
        <f t="shared" si="12"/>
        <v>0</v>
      </c>
      <c r="U27" s="206" t="e">
        <f t="shared" si="13"/>
        <v>#DIV/0!</v>
      </c>
    </row>
    <row r="28" spans="1:21" s="42" customFormat="1" x14ac:dyDescent="0.25">
      <c r="A28" s="69"/>
      <c r="B28" s="43"/>
      <c r="C28" s="45"/>
      <c r="D28" s="46"/>
      <c r="E28" s="46"/>
      <c r="F28" s="167"/>
      <c r="G28" s="47"/>
      <c r="H28" s="169"/>
      <c r="I28" s="180"/>
      <c r="J28" s="180">
        <f t="shared" si="0"/>
        <v>0</v>
      </c>
      <c r="K28" s="180"/>
      <c r="L28" s="180"/>
      <c r="M28" s="180"/>
      <c r="N28" s="181"/>
      <c r="O28" s="181"/>
      <c r="P28" s="181"/>
      <c r="Q28" s="181"/>
      <c r="R28" s="180">
        <f t="shared" si="5"/>
        <v>0</v>
      </c>
      <c r="S28" s="181">
        <f t="shared" si="6"/>
        <v>0</v>
      </c>
      <c r="T28" s="180">
        <f t="shared" si="7"/>
        <v>0</v>
      </c>
      <c r="U28" s="206" t="e">
        <f t="shared" si="8"/>
        <v>#DIV/0!</v>
      </c>
    </row>
    <row r="29" spans="1:21" s="42" customFormat="1" x14ac:dyDescent="0.25">
      <c r="A29" s="71"/>
      <c r="B29" s="58"/>
      <c r="C29" s="72"/>
      <c r="D29" s="73"/>
      <c r="E29" s="73"/>
      <c r="F29" s="168"/>
      <c r="G29" s="74"/>
      <c r="H29" s="170"/>
      <c r="I29" s="182"/>
      <c r="J29" s="182">
        <f t="shared" si="0"/>
        <v>0</v>
      </c>
      <c r="K29" s="182"/>
      <c r="L29" s="182"/>
      <c r="M29" s="182"/>
      <c r="N29" s="183"/>
      <c r="O29" s="183"/>
      <c r="P29" s="183"/>
      <c r="Q29" s="183"/>
      <c r="R29" s="182">
        <f t="shared" si="5"/>
        <v>0</v>
      </c>
      <c r="S29" s="183">
        <f t="shared" si="6"/>
        <v>0</v>
      </c>
      <c r="T29" s="182">
        <f t="shared" si="7"/>
        <v>0</v>
      </c>
      <c r="U29" s="205" t="e">
        <f t="shared" si="8"/>
        <v>#DIV/0!</v>
      </c>
    </row>
    <row r="30" spans="1:21" x14ac:dyDescent="0.25">
      <c r="A30" s="27" t="s">
        <v>261</v>
      </c>
      <c r="B30" s="28"/>
      <c r="C30" s="28"/>
      <c r="D30" s="154"/>
      <c r="E30" s="154"/>
      <c r="F30" s="154"/>
      <c r="G30" s="29"/>
      <c r="H30" s="29"/>
      <c r="I30" s="179"/>
      <c r="J30" s="179">
        <f>SUM(Table4[Labor $])</f>
        <v>0</v>
      </c>
      <c r="K30" s="179">
        <f>SUM(Table4[FICA])</f>
        <v>0</v>
      </c>
      <c r="L30" s="179">
        <f>SUM(Table4[Unemployment Tax])</f>
        <v>0</v>
      </c>
      <c r="M30" s="179">
        <f>SUM(Table4[Workers Comp])</f>
        <v>0</v>
      </c>
      <c r="N30" s="179">
        <f>SUM(Table4[Retirement])</f>
        <v>0</v>
      </c>
      <c r="O30" s="179">
        <f>SUM(Table4[Insurance])</f>
        <v>0</v>
      </c>
      <c r="P30" s="179">
        <f>SUM(Table4[Pension])</f>
        <v>0</v>
      </c>
      <c r="Q30" s="179">
        <f>SUM(Table4[Other])</f>
        <v>0</v>
      </c>
      <c r="R30" s="179">
        <f>SUM(Table4[Total])</f>
        <v>0</v>
      </c>
      <c r="S30" s="179">
        <f>SUM(Table4[Less Disallowed])</f>
        <v>0</v>
      </c>
      <c r="T30" s="179">
        <f>SUM(Table4[Allowed Labor/OH])</f>
        <v>0</v>
      </c>
      <c r="U30" s="32"/>
    </row>
    <row r="31" spans="1:21" x14ac:dyDescent="0.25">
      <c r="A31" s="21" t="s">
        <v>159</v>
      </c>
      <c r="B31" s="21"/>
      <c r="C31" s="21"/>
      <c r="D31" s="30"/>
      <c r="E31" s="30"/>
      <c r="F31" s="30"/>
      <c r="G31" s="30"/>
      <c r="H31" s="30"/>
      <c r="I31" s="30"/>
      <c r="J31" s="30"/>
      <c r="K31" s="21"/>
      <c r="L31" s="21"/>
      <c r="M31" s="21"/>
      <c r="N31" s="21"/>
      <c r="O31" s="21"/>
      <c r="P31" s="21"/>
      <c r="Q31" s="21"/>
      <c r="R31" s="21"/>
      <c r="S31" s="21"/>
      <c r="T31" s="21"/>
      <c r="U31" s="21"/>
    </row>
    <row r="32" spans="1:21" x14ac:dyDescent="0.25">
      <c r="A32" s="21" t="s">
        <v>160</v>
      </c>
      <c r="B32" s="21"/>
      <c r="C32" s="21"/>
      <c r="D32" s="30"/>
      <c r="E32" s="30"/>
      <c r="F32" s="30"/>
      <c r="G32" s="30"/>
      <c r="H32" s="30"/>
      <c r="I32" s="30"/>
      <c r="J32" s="30"/>
      <c r="K32" s="21"/>
      <c r="L32" s="21"/>
      <c r="M32" s="21"/>
      <c r="N32" s="21"/>
      <c r="O32" s="21"/>
      <c r="P32" s="21"/>
      <c r="Q32" s="21"/>
      <c r="R32" s="21"/>
      <c r="S32" s="21"/>
      <c r="T32" s="21"/>
      <c r="U32" s="21"/>
    </row>
  </sheetData>
  <sheetProtection algorithmName="SHA-512" hashValue="16aoi/D/DzEuONXvd9sZHEs79drBf4lscXoSn9HaRn/HEDej7AI2EiwVzWHgI7h6/xlHfw7Ln1Ihx8gnqUUFYQ==" saltValue="ZJg+kOSUqQhfJXg4HggVpA==" spinCount="100000" sheet="1" insertRows="0" deleteRows="0" selectLockedCells="1"/>
  <protectedRanges>
    <protectedRange sqref="K11:Q29" name="Range2"/>
    <protectedRange sqref="A11:I29" name="Range1"/>
    <protectedRange sqref="L5:N6" name="Range3"/>
  </protectedRanges>
  <mergeCells count="13">
    <mergeCell ref="A2:U2"/>
    <mergeCell ref="A1:U1"/>
    <mergeCell ref="B5:E5"/>
    <mergeCell ref="J5:L5"/>
    <mergeCell ref="A3:U3"/>
    <mergeCell ref="D9:E9"/>
    <mergeCell ref="G9:J9"/>
    <mergeCell ref="K9:Q9"/>
    <mergeCell ref="R9:S9"/>
    <mergeCell ref="B6:E6"/>
    <mergeCell ref="B7:E7"/>
    <mergeCell ref="J6:L6"/>
    <mergeCell ref="J7:L7"/>
  </mergeCells>
  <conditionalFormatting sqref="D11:D29">
    <cfRule type="expression" dxfId="23" priority="2">
      <formula>AND(D11&lt;&gt;"",D11&lt;$M$5)</formula>
    </cfRule>
  </conditionalFormatting>
  <conditionalFormatting sqref="E11:F29">
    <cfRule type="expression" dxfId="22" priority="1">
      <formula>E11&gt;$M$7</formula>
    </cfRule>
  </conditionalFormatting>
  <pageMargins left="0.25" right="0.25" top="0.75" bottom="0.75" header="0.3" footer="0.3"/>
  <pageSetup scale="45" fitToHeight="0" orientation="landscape" r:id="rId1"/>
  <headerFooter>
    <oddFooter>Page &amp;P of &amp;N</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BAB49-765A-4BE6-B4DE-6579E2786256}">
  <sheetPr codeName="Sheet5">
    <pageSetUpPr fitToPage="1"/>
  </sheetPr>
  <dimension ref="A1:R92"/>
  <sheetViews>
    <sheetView workbookViewId="0">
      <selection activeCell="A8" sqref="A8"/>
    </sheetView>
  </sheetViews>
  <sheetFormatPr defaultRowHeight="15" x14ac:dyDescent="0.25"/>
  <cols>
    <col min="1" max="1" width="21.42578125" customWidth="1"/>
    <col min="2" max="2" width="21" customWidth="1"/>
    <col min="3" max="3" width="13.7109375" customWidth="1"/>
    <col min="4" max="4" width="18.140625" customWidth="1"/>
    <col min="5" max="5" width="14" customWidth="1"/>
    <col min="6" max="6" width="21.140625" customWidth="1"/>
    <col min="7" max="7" width="17.42578125" customWidth="1"/>
    <col min="8" max="8" width="25" customWidth="1"/>
    <col min="9" max="9" width="9.85546875" style="41" customWidth="1"/>
    <col min="10" max="10" width="12" style="41" customWidth="1"/>
    <col min="11" max="11" width="32.42578125" customWidth="1"/>
    <col min="12" max="12" width="3.85546875" customWidth="1"/>
    <col min="13" max="13" width="24.5703125" customWidth="1"/>
    <col min="14" max="14" width="27.85546875" customWidth="1"/>
    <col min="15" max="15" width="15.85546875" customWidth="1"/>
  </cols>
  <sheetData>
    <row r="1" spans="1:18" ht="24" customHeight="1" x14ac:dyDescent="0.35">
      <c r="A1" s="298" t="str">
        <f>'1. Project Expenses'!D5&amp;" - "&amp;'1. Project Expenses'!D6</f>
        <v xml:space="preserve"> - </v>
      </c>
      <c r="B1" s="298"/>
      <c r="C1" s="298"/>
      <c r="D1" s="298"/>
      <c r="E1" s="298"/>
      <c r="F1" s="298"/>
      <c r="G1" s="298"/>
      <c r="H1" s="298"/>
      <c r="I1" s="298"/>
      <c r="J1" s="298"/>
      <c r="K1" s="298"/>
      <c r="Q1" s="75"/>
    </row>
    <row r="2" spans="1:18" ht="24.75" customHeight="1" x14ac:dyDescent="0.25">
      <c r="A2" s="299" t="s">
        <v>193</v>
      </c>
      <c r="B2" s="299"/>
      <c r="C2" s="299"/>
      <c r="D2" s="299"/>
      <c r="E2" s="299"/>
      <c r="F2" s="299"/>
      <c r="G2" s="299"/>
      <c r="H2" s="299"/>
      <c r="I2" s="299"/>
      <c r="J2" s="299"/>
      <c r="K2" s="299"/>
      <c r="Q2" s="75"/>
    </row>
    <row r="3" spans="1:18" ht="15" customHeight="1" x14ac:dyDescent="0.25">
      <c r="A3" s="142" t="s">
        <v>276</v>
      </c>
      <c r="B3" s="156">
        <f>MIN(Table3[[#All],[Date]])</f>
        <v>0</v>
      </c>
      <c r="C3" s="21"/>
      <c r="D3" s="21"/>
      <c r="E3" s="21"/>
      <c r="F3" s="21"/>
      <c r="G3" s="21"/>
      <c r="H3" s="101" t="s">
        <v>288</v>
      </c>
      <c r="I3" s="302" t="str">
        <f>'1. Project Expenses'!J5</f>
        <v/>
      </c>
      <c r="J3" s="302"/>
      <c r="K3" s="21"/>
      <c r="M3" s="305" t="s">
        <v>295</v>
      </c>
      <c r="N3" s="305"/>
      <c r="O3" s="305"/>
      <c r="P3" s="305"/>
      <c r="Q3" s="75"/>
    </row>
    <row r="4" spans="1:18" x14ac:dyDescent="0.25">
      <c r="A4" s="142" t="s">
        <v>274</v>
      </c>
      <c r="B4" s="157">
        <f>MAX(Table3[[#All],[Date]])</f>
        <v>0</v>
      </c>
      <c r="C4" s="142"/>
      <c r="D4" s="143"/>
      <c r="E4" s="21"/>
      <c r="F4" s="21"/>
      <c r="G4" s="21"/>
      <c r="H4" s="101" t="s">
        <v>289</v>
      </c>
      <c r="I4" s="302" t="str">
        <f>'1. Project Expenses'!J6</f>
        <v/>
      </c>
      <c r="J4" s="302"/>
      <c r="K4" s="21"/>
      <c r="M4" s="305"/>
      <c r="N4" s="305"/>
      <c r="O4" s="305"/>
      <c r="P4" s="305"/>
      <c r="Q4" s="75"/>
    </row>
    <row r="5" spans="1:18" ht="15" customHeight="1" x14ac:dyDescent="0.25">
      <c r="A5" s="142"/>
      <c r="B5" s="143"/>
      <c r="C5" s="142"/>
      <c r="D5" s="143"/>
      <c r="E5" s="21"/>
      <c r="F5" s="21"/>
      <c r="G5" s="21"/>
      <c r="H5" s="101" t="s">
        <v>291</v>
      </c>
      <c r="I5" s="302" t="str">
        <f>'1. Project Expenses'!J9</f>
        <v/>
      </c>
      <c r="J5" s="302"/>
      <c r="K5" s="21"/>
      <c r="M5" s="305"/>
      <c r="N5" s="305"/>
      <c r="O5" s="305"/>
      <c r="P5" s="305"/>
      <c r="Q5" s="75"/>
    </row>
    <row r="6" spans="1:18" ht="43.5" customHeight="1" x14ac:dyDescent="0.25">
      <c r="A6" s="300" t="s">
        <v>277</v>
      </c>
      <c r="B6" s="301"/>
      <c r="C6" s="301"/>
      <c r="D6" s="301"/>
      <c r="E6" s="301"/>
      <c r="F6" s="301"/>
      <c r="G6" s="301"/>
      <c r="H6" s="301"/>
      <c r="I6" s="301"/>
      <c r="J6" s="301"/>
      <c r="K6" s="301"/>
      <c r="M6" s="304" t="s">
        <v>272</v>
      </c>
      <c r="N6" s="304"/>
      <c r="O6" s="304"/>
      <c r="P6" s="304"/>
      <c r="Q6" s="8"/>
      <c r="R6" s="8"/>
    </row>
    <row r="7" spans="1:18" ht="44.25" customHeight="1" x14ac:dyDescent="0.25">
      <c r="A7" s="64" t="s">
        <v>141</v>
      </c>
      <c r="B7" s="66" t="s">
        <v>332</v>
      </c>
      <c r="C7" s="66" t="s">
        <v>195</v>
      </c>
      <c r="D7" s="66" t="s">
        <v>196</v>
      </c>
      <c r="E7" s="155" t="s">
        <v>197</v>
      </c>
      <c r="F7" s="66" t="s">
        <v>69</v>
      </c>
      <c r="G7" s="66" t="s">
        <v>70</v>
      </c>
      <c r="H7" s="65" t="s">
        <v>198</v>
      </c>
      <c r="I7" s="85" t="s">
        <v>199</v>
      </c>
      <c r="J7" s="82" t="s">
        <v>275</v>
      </c>
      <c r="K7" s="67" t="s">
        <v>200</v>
      </c>
      <c r="M7" s="76" t="s">
        <v>204</v>
      </c>
    </row>
    <row r="8" spans="1:18" ht="15" customHeight="1" x14ac:dyDescent="0.25">
      <c r="A8" s="62"/>
      <c r="B8" s="48"/>
      <c r="C8" s="43"/>
      <c r="D8" s="43"/>
      <c r="E8" s="49"/>
      <c r="F8" s="50"/>
      <c r="G8" s="50"/>
      <c r="H8" s="51"/>
      <c r="I8" s="79"/>
      <c r="J8" s="81">
        <f>Table3[[#This Row],[Total Hours]]</f>
        <v>0</v>
      </c>
      <c r="K8" s="63"/>
      <c r="M8" s="303" t="s">
        <v>273</v>
      </c>
      <c r="N8" s="303"/>
      <c r="O8" s="303"/>
      <c r="P8" s="303"/>
    </row>
    <row r="9" spans="1:18" x14ac:dyDescent="0.25">
      <c r="A9" s="62"/>
      <c r="B9" s="48"/>
      <c r="C9" s="43"/>
      <c r="D9" s="43"/>
      <c r="E9" s="49"/>
      <c r="F9" s="50"/>
      <c r="G9" s="50"/>
      <c r="H9" s="43"/>
      <c r="I9" s="79"/>
      <c r="J9" s="81">
        <f>Table3[[#This Row],[Total Hours]]+J8</f>
        <v>0</v>
      </c>
      <c r="K9" s="63"/>
      <c r="M9" s="303" t="s">
        <v>271</v>
      </c>
      <c r="N9" s="303"/>
      <c r="O9" s="303"/>
      <c r="P9" s="303"/>
    </row>
    <row r="10" spans="1:18" ht="15" customHeight="1" x14ac:dyDescent="0.25">
      <c r="A10" s="62"/>
      <c r="B10" s="48"/>
      <c r="C10" s="43"/>
      <c r="D10" s="43"/>
      <c r="E10" s="49"/>
      <c r="F10" s="50"/>
      <c r="G10" s="50"/>
      <c r="H10" s="43"/>
      <c r="I10" s="79"/>
      <c r="J10" s="81">
        <f>Table3[[#This Row],[Total Hours]]+J9</f>
        <v>0</v>
      </c>
      <c r="K10" s="63"/>
      <c r="M10" s="303" t="s">
        <v>264</v>
      </c>
      <c r="N10" s="303"/>
      <c r="O10" s="303"/>
      <c r="P10" s="303"/>
    </row>
    <row r="11" spans="1:18" ht="15" customHeight="1" x14ac:dyDescent="0.25">
      <c r="A11" s="62"/>
      <c r="B11" s="48"/>
      <c r="C11" s="43"/>
      <c r="D11" s="43"/>
      <c r="E11" s="49"/>
      <c r="F11" s="50"/>
      <c r="G11" s="50"/>
      <c r="H11" s="51"/>
      <c r="I11" s="79"/>
      <c r="J11" s="81">
        <f>Table3[[#This Row],[Total Hours]]+J10</f>
        <v>0</v>
      </c>
      <c r="K11" s="63"/>
      <c r="M11" s="303"/>
      <c r="N11" s="303"/>
      <c r="O11" s="303"/>
      <c r="P11" s="303"/>
    </row>
    <row r="12" spans="1:18" ht="15" customHeight="1" x14ac:dyDescent="0.25">
      <c r="A12" s="62"/>
      <c r="B12" s="48"/>
      <c r="C12" s="43"/>
      <c r="D12" s="43"/>
      <c r="E12" s="49"/>
      <c r="F12" s="50"/>
      <c r="G12" s="50"/>
      <c r="H12" s="51"/>
      <c r="I12" s="79"/>
      <c r="J12" s="81">
        <f>Table3[[#This Row],[Total Hours]]+J11</f>
        <v>0</v>
      </c>
      <c r="K12" s="63"/>
      <c r="M12" s="303" t="s">
        <v>262</v>
      </c>
      <c r="N12" s="303"/>
      <c r="O12" s="303"/>
      <c r="P12" s="303"/>
    </row>
    <row r="13" spans="1:18" ht="15" customHeight="1" x14ac:dyDescent="0.25">
      <c r="A13" s="62"/>
      <c r="B13" s="48"/>
      <c r="C13" s="43"/>
      <c r="D13" s="43"/>
      <c r="E13" s="49"/>
      <c r="F13" s="50"/>
      <c r="G13" s="50"/>
      <c r="H13" s="51"/>
      <c r="I13" s="79"/>
      <c r="J13" s="81">
        <f>Table3[[#This Row],[Total Hours]]+J12</f>
        <v>0</v>
      </c>
      <c r="K13" s="63"/>
      <c r="M13" s="303" t="s">
        <v>263</v>
      </c>
      <c r="N13" s="303"/>
      <c r="O13" s="303"/>
      <c r="P13" s="303"/>
    </row>
    <row r="14" spans="1:18" ht="15" customHeight="1" x14ac:dyDescent="0.25">
      <c r="A14" s="62"/>
      <c r="B14" s="48"/>
      <c r="C14" s="43"/>
      <c r="D14" s="43"/>
      <c r="E14" s="49"/>
      <c r="F14" s="50"/>
      <c r="G14" s="50"/>
      <c r="H14" s="51"/>
      <c r="I14" s="79"/>
      <c r="J14" s="81">
        <f>Table3[[#This Row],[Total Hours]]+J13</f>
        <v>0</v>
      </c>
      <c r="K14" s="63"/>
      <c r="M14" s="303" t="s">
        <v>265</v>
      </c>
      <c r="N14" s="303"/>
      <c r="O14" s="303"/>
      <c r="P14" s="303"/>
    </row>
    <row r="15" spans="1:18" ht="15" customHeight="1" x14ac:dyDescent="0.25">
      <c r="A15" s="62"/>
      <c r="B15" s="48"/>
      <c r="C15" s="43"/>
      <c r="D15" s="43"/>
      <c r="E15" s="49"/>
      <c r="F15" s="50"/>
      <c r="G15" s="50"/>
      <c r="H15" s="51"/>
      <c r="I15" s="79"/>
      <c r="J15" s="81">
        <f>Table3[[#This Row],[Total Hours]]+J14</f>
        <v>0</v>
      </c>
      <c r="K15" s="63"/>
      <c r="M15" s="303" t="s">
        <v>266</v>
      </c>
      <c r="N15" s="303"/>
      <c r="O15" s="303"/>
      <c r="P15" s="303"/>
    </row>
    <row r="16" spans="1:18" ht="15" customHeight="1" x14ac:dyDescent="0.25">
      <c r="A16" s="62"/>
      <c r="B16" s="48"/>
      <c r="C16" s="43"/>
      <c r="D16" s="43"/>
      <c r="E16" s="49"/>
      <c r="F16" s="50"/>
      <c r="G16" s="50"/>
      <c r="H16" s="51"/>
      <c r="I16" s="79"/>
      <c r="J16" s="81">
        <f>Table3[[#This Row],[Total Hours]]+J15</f>
        <v>0</v>
      </c>
      <c r="K16" s="63"/>
      <c r="M16" s="303" t="s">
        <v>267</v>
      </c>
      <c r="N16" s="303"/>
      <c r="O16" s="303"/>
      <c r="P16" s="303"/>
    </row>
    <row r="17" spans="1:16" ht="15" customHeight="1" x14ac:dyDescent="0.25">
      <c r="A17" s="62"/>
      <c r="B17" s="48"/>
      <c r="C17" s="43"/>
      <c r="D17" s="43"/>
      <c r="E17" s="49"/>
      <c r="F17" s="50"/>
      <c r="G17" s="50"/>
      <c r="H17" s="51"/>
      <c r="I17" s="79"/>
      <c r="J17" s="81">
        <f>Table3[[#This Row],[Total Hours]]+J16</f>
        <v>0</v>
      </c>
      <c r="K17" s="63"/>
      <c r="M17" s="303" t="s">
        <v>268</v>
      </c>
      <c r="N17" s="303"/>
      <c r="O17" s="303"/>
      <c r="P17" s="303"/>
    </row>
    <row r="18" spans="1:16" ht="15" customHeight="1" x14ac:dyDescent="0.25">
      <c r="A18" s="62"/>
      <c r="B18" s="48"/>
      <c r="C18" s="43"/>
      <c r="D18" s="43"/>
      <c r="E18" s="49"/>
      <c r="F18" s="50"/>
      <c r="G18" s="50"/>
      <c r="H18" s="43"/>
      <c r="I18" s="79"/>
      <c r="J18" s="81">
        <f>Table3[[#This Row],[Total Hours]]+J17</f>
        <v>0</v>
      </c>
      <c r="K18" s="63"/>
      <c r="M18" s="303" t="s">
        <v>269</v>
      </c>
      <c r="N18" s="303"/>
      <c r="O18" s="303"/>
      <c r="P18" s="303"/>
    </row>
    <row r="19" spans="1:16" x14ac:dyDescent="0.25">
      <c r="A19" s="62"/>
      <c r="B19" s="48"/>
      <c r="C19" s="43"/>
      <c r="D19" s="43"/>
      <c r="E19" s="49"/>
      <c r="F19" s="50"/>
      <c r="G19" s="50"/>
      <c r="H19" s="43"/>
      <c r="I19" s="79"/>
      <c r="J19" s="81">
        <f>Table3[[#This Row],[Total Hours]]+J18</f>
        <v>0</v>
      </c>
      <c r="K19" s="63"/>
    </row>
    <row r="20" spans="1:16" ht="15" customHeight="1" x14ac:dyDescent="0.25">
      <c r="A20" s="62"/>
      <c r="B20" s="48"/>
      <c r="C20" s="43"/>
      <c r="D20" s="43"/>
      <c r="E20" s="49"/>
      <c r="F20" s="50"/>
      <c r="G20" s="50"/>
      <c r="H20" s="51"/>
      <c r="I20" s="79"/>
      <c r="J20" s="81">
        <f>Table3[[#This Row],[Total Hours]]+J19</f>
        <v>0</v>
      </c>
      <c r="K20" s="63"/>
      <c r="M20" s="303" t="s">
        <v>270</v>
      </c>
      <c r="N20" s="303"/>
      <c r="O20" s="303"/>
      <c r="P20" s="303"/>
    </row>
    <row r="21" spans="1:16" x14ac:dyDescent="0.25">
      <c r="A21" s="62"/>
      <c r="B21" s="48"/>
      <c r="C21" s="43"/>
      <c r="D21" s="43"/>
      <c r="E21" s="49"/>
      <c r="F21" s="50"/>
      <c r="G21" s="50"/>
      <c r="H21" s="51"/>
      <c r="I21" s="79"/>
      <c r="J21" s="81">
        <f>Table3[[#This Row],[Total Hours]]+J20</f>
        <v>0</v>
      </c>
      <c r="K21" s="63"/>
      <c r="M21" s="303"/>
      <c r="N21" s="303"/>
      <c r="O21" s="303"/>
      <c r="P21" s="303"/>
    </row>
    <row r="22" spans="1:16" x14ac:dyDescent="0.25">
      <c r="A22" s="62"/>
      <c r="B22" s="48"/>
      <c r="C22" s="43"/>
      <c r="D22" s="43"/>
      <c r="E22" s="49"/>
      <c r="F22" s="50"/>
      <c r="G22" s="50"/>
      <c r="H22" s="43"/>
      <c r="I22" s="79"/>
      <c r="J22" s="81">
        <f>Table3[[#This Row],[Total Hours]]+J21</f>
        <v>0</v>
      </c>
      <c r="K22" s="63"/>
    </row>
    <row r="23" spans="1:16" ht="18.75" x14ac:dyDescent="0.3">
      <c r="A23" s="62"/>
      <c r="B23" s="48"/>
      <c r="C23" s="43"/>
      <c r="D23" s="43"/>
      <c r="E23" s="49"/>
      <c r="F23" s="50"/>
      <c r="G23" s="50"/>
      <c r="H23" s="43"/>
      <c r="I23" s="79"/>
      <c r="J23" s="81">
        <f>Table3[[#This Row],[Total Hours]]+J22</f>
        <v>0</v>
      </c>
      <c r="K23" s="63"/>
      <c r="M23" s="78" t="s">
        <v>194</v>
      </c>
      <c r="N23" s="77"/>
      <c r="O23" s="77"/>
    </row>
    <row r="24" spans="1:16" x14ac:dyDescent="0.25">
      <c r="A24" s="62"/>
      <c r="B24" s="48"/>
      <c r="C24" s="43"/>
      <c r="D24" s="43"/>
      <c r="E24" s="49"/>
      <c r="F24" s="50"/>
      <c r="G24" s="50"/>
      <c r="H24" s="51"/>
      <c r="I24" s="79"/>
      <c r="J24" s="81">
        <f>Table3[[#This Row],[Total Hours]]+J23</f>
        <v>0</v>
      </c>
      <c r="K24" s="63"/>
      <c r="M24" s="31" t="s">
        <v>69</v>
      </c>
      <c r="N24" s="31" t="s">
        <v>70</v>
      </c>
      <c r="O24" s="31" t="s">
        <v>201</v>
      </c>
    </row>
    <row r="25" spans="1:16" x14ac:dyDescent="0.25">
      <c r="A25" s="62"/>
      <c r="B25" s="48"/>
      <c r="C25" s="43"/>
      <c r="D25" s="43"/>
      <c r="E25" s="49"/>
      <c r="F25" s="50"/>
      <c r="G25" s="50"/>
      <c r="H25" s="43"/>
      <c r="I25" s="79"/>
      <c r="J25" s="81">
        <f>Table3[[#This Row],[Total Hours]]+J24</f>
        <v>0</v>
      </c>
      <c r="K25" s="63"/>
      <c r="M25" s="16" t="s">
        <v>202</v>
      </c>
      <c r="N25" s="16" t="s">
        <v>73</v>
      </c>
      <c r="O25" s="33">
        <f>SUMIF(Table3[[#All],[Expense Type]], N25, Table3[[#All],[Total Hours]])</f>
        <v>0</v>
      </c>
    </row>
    <row r="26" spans="1:16" x14ac:dyDescent="0.25">
      <c r="A26" s="62"/>
      <c r="B26" s="48"/>
      <c r="C26" s="43"/>
      <c r="D26" s="43"/>
      <c r="E26" s="49"/>
      <c r="F26" s="50"/>
      <c r="G26" s="50"/>
      <c r="H26" s="43"/>
      <c r="I26" s="79"/>
      <c r="J26" s="81">
        <f>Table3[[#This Row],[Total Hours]]+J25</f>
        <v>0</v>
      </c>
      <c r="K26" s="63"/>
      <c r="M26" s="16" t="s">
        <v>202</v>
      </c>
      <c r="N26" s="16" t="s">
        <v>75</v>
      </c>
      <c r="O26" s="33">
        <f>SUMIF(Table3[[#All],[Expense Type]], N26, Table3[[#All],[Total Hours]])</f>
        <v>0</v>
      </c>
    </row>
    <row r="27" spans="1:16" x14ac:dyDescent="0.25">
      <c r="A27" s="62"/>
      <c r="B27" s="48"/>
      <c r="C27" s="43"/>
      <c r="D27" s="43"/>
      <c r="E27" s="49"/>
      <c r="F27" s="50"/>
      <c r="G27" s="50"/>
      <c r="H27" s="51"/>
      <c r="I27" s="79"/>
      <c r="J27" s="81">
        <f>Table3[[#This Row],[Total Hours]]+J26</f>
        <v>0</v>
      </c>
      <c r="K27" s="63"/>
      <c r="M27" s="16" t="s">
        <v>76</v>
      </c>
      <c r="N27" s="16" t="s">
        <v>77</v>
      </c>
      <c r="O27" s="33">
        <f>SUMIF(Table3[[#All],[Expense Type]], N27, Table3[[#All],[Total Hours]])</f>
        <v>0</v>
      </c>
    </row>
    <row r="28" spans="1:16" x14ac:dyDescent="0.25">
      <c r="A28" s="62"/>
      <c r="B28" s="48"/>
      <c r="C28" s="43"/>
      <c r="D28" s="43"/>
      <c r="E28" s="49"/>
      <c r="F28" s="50"/>
      <c r="G28" s="50"/>
      <c r="H28" s="51"/>
      <c r="I28" s="79"/>
      <c r="J28" s="81">
        <f>Table3[[#This Row],[Total Hours]]+J27</f>
        <v>0</v>
      </c>
      <c r="K28" s="63"/>
      <c r="M28" s="16" t="s">
        <v>76</v>
      </c>
      <c r="N28" s="16" t="s">
        <v>79</v>
      </c>
      <c r="O28" s="33">
        <f>SUMIF(Table3[[#All],[Expense Type]], N28, Table3[[#All],[Total Hours]])</f>
        <v>0</v>
      </c>
    </row>
    <row r="29" spans="1:16" x14ac:dyDescent="0.25">
      <c r="A29" s="62"/>
      <c r="B29" s="48"/>
      <c r="C29" s="43"/>
      <c r="D29" s="43"/>
      <c r="E29" s="49"/>
      <c r="F29" s="50"/>
      <c r="G29" s="50"/>
      <c r="H29" s="43"/>
      <c r="I29" s="79"/>
      <c r="J29" s="81">
        <f>Table3[[#This Row],[Total Hours]]+J28</f>
        <v>0</v>
      </c>
      <c r="K29" s="63"/>
      <c r="M29" s="16" t="s">
        <v>76</v>
      </c>
      <c r="N29" s="16" t="s">
        <v>81</v>
      </c>
      <c r="O29" s="33">
        <f>SUMIF(Table3[[#All],[Expense Type]], N29, Table3[[#All],[Total Hours]])</f>
        <v>0</v>
      </c>
    </row>
    <row r="30" spans="1:16" x14ac:dyDescent="0.25">
      <c r="A30" s="62"/>
      <c r="B30" s="48"/>
      <c r="C30" s="43"/>
      <c r="D30" s="43"/>
      <c r="E30" s="49"/>
      <c r="F30" s="50"/>
      <c r="G30" s="50"/>
      <c r="H30" s="43"/>
      <c r="I30" s="79"/>
      <c r="J30" s="81">
        <f>Table3[[#This Row],[Total Hours]]+J29</f>
        <v>0</v>
      </c>
      <c r="K30" s="63"/>
      <c r="M30" s="16" t="s">
        <v>83</v>
      </c>
      <c r="N30" s="16" t="s">
        <v>84</v>
      </c>
      <c r="O30" s="33">
        <f>SUMIF(Table3[[#All],[Expense Type]], N30, Table3[[#All],[Total Hours]])</f>
        <v>0</v>
      </c>
    </row>
    <row r="31" spans="1:16" x14ac:dyDescent="0.25">
      <c r="A31" s="62"/>
      <c r="B31" s="48"/>
      <c r="C31" s="43"/>
      <c r="D31" s="43"/>
      <c r="E31" s="49"/>
      <c r="F31" s="50"/>
      <c r="G31" s="50"/>
      <c r="H31" s="51"/>
      <c r="I31" s="79"/>
      <c r="J31" s="81">
        <f>Table3[[#This Row],[Total Hours]]+J30</f>
        <v>0</v>
      </c>
      <c r="K31" s="63"/>
      <c r="M31" s="16" t="s">
        <v>83</v>
      </c>
      <c r="N31" s="16" t="s">
        <v>86</v>
      </c>
      <c r="O31" s="33">
        <f>SUMIF(Table3[[#All],[Expense Type]], N31, Table3[[#All],[Total Hours]])</f>
        <v>0</v>
      </c>
    </row>
    <row r="32" spans="1:16" x14ac:dyDescent="0.25">
      <c r="A32" s="62"/>
      <c r="B32" s="48"/>
      <c r="C32" s="43"/>
      <c r="D32" s="43"/>
      <c r="E32" s="49"/>
      <c r="F32" s="50"/>
      <c r="G32" s="50"/>
      <c r="H32" s="51"/>
      <c r="I32" s="79"/>
      <c r="J32" s="81">
        <f>Table3[[#This Row],[Total Hours]]+J31</f>
        <v>0</v>
      </c>
      <c r="K32" s="63"/>
      <c r="M32" s="16" t="s">
        <v>83</v>
      </c>
      <c r="N32" s="16" t="s">
        <v>87</v>
      </c>
      <c r="O32" s="33">
        <f>SUMIF(Table3[[#All],[Expense Type]], N32, Table3[[#All],[Total Hours]])</f>
        <v>0</v>
      </c>
    </row>
    <row r="33" spans="1:15" x14ac:dyDescent="0.25">
      <c r="A33" s="62"/>
      <c r="B33" s="48"/>
      <c r="C33" s="43"/>
      <c r="D33" s="43"/>
      <c r="E33" s="49"/>
      <c r="F33" s="50"/>
      <c r="G33" s="50"/>
      <c r="H33" s="51"/>
      <c r="I33" s="79"/>
      <c r="J33" s="81">
        <f>Table3[[#This Row],[Total Hours]]+J32</f>
        <v>0</v>
      </c>
      <c r="K33" s="63"/>
      <c r="M33" s="16" t="s">
        <v>83</v>
      </c>
      <c r="N33" s="16" t="s">
        <v>89</v>
      </c>
      <c r="O33" s="33">
        <f>SUMIF(Table3[[#All],[Expense Type]], N33, Table3[[#All],[Total Hours]])</f>
        <v>0</v>
      </c>
    </row>
    <row r="34" spans="1:15" x14ac:dyDescent="0.25">
      <c r="A34" s="62"/>
      <c r="B34" s="48"/>
      <c r="C34" s="43"/>
      <c r="D34" s="43"/>
      <c r="E34" s="49"/>
      <c r="F34" s="50"/>
      <c r="G34" s="50"/>
      <c r="H34" s="51"/>
      <c r="I34" s="79"/>
      <c r="J34" s="81">
        <f>Table3[[#This Row],[Total Hours]]+J33</f>
        <v>0</v>
      </c>
      <c r="K34" s="63"/>
      <c r="M34" s="16" t="s">
        <v>83</v>
      </c>
      <c r="N34" s="16" t="s">
        <v>91</v>
      </c>
      <c r="O34" s="33">
        <f>SUMIF(Table3[[#All],[Expense Type]], N34, Table3[[#All],[Total Hours]])</f>
        <v>0</v>
      </c>
    </row>
    <row r="35" spans="1:15" x14ac:dyDescent="0.25">
      <c r="A35" s="62"/>
      <c r="B35" s="48"/>
      <c r="C35" s="43"/>
      <c r="D35" s="43"/>
      <c r="E35" s="49"/>
      <c r="F35" s="50"/>
      <c r="G35" s="50"/>
      <c r="H35" s="51"/>
      <c r="I35" s="79"/>
      <c r="J35" s="81">
        <f>Table3[[#This Row],[Total Hours]]+J34</f>
        <v>0</v>
      </c>
      <c r="K35" s="63"/>
      <c r="M35" s="16" t="s">
        <v>83</v>
      </c>
      <c r="N35" s="16" t="s">
        <v>93</v>
      </c>
      <c r="O35" s="33">
        <f>SUMIF(Table3[[#All],[Expense Type]], N35, Table3[[#All],[Total Hours]])</f>
        <v>0</v>
      </c>
    </row>
    <row r="36" spans="1:15" ht="15" customHeight="1" x14ac:dyDescent="0.25">
      <c r="A36" s="62"/>
      <c r="B36" s="48"/>
      <c r="C36" s="43"/>
      <c r="D36" s="43"/>
      <c r="E36" s="49"/>
      <c r="F36" s="50"/>
      <c r="G36" s="50"/>
      <c r="H36" s="51"/>
      <c r="I36" s="79"/>
      <c r="J36" s="81">
        <f>Table3[[#This Row],[Total Hours]]+J35</f>
        <v>0</v>
      </c>
      <c r="K36" s="63"/>
      <c r="M36" s="16" t="s">
        <v>94</v>
      </c>
      <c r="N36" s="16" t="s">
        <v>95</v>
      </c>
      <c r="O36" s="33">
        <f>SUMIF(Table3[[#All],[Expense Type]], N36, Table3[[#All],[Total Hours]])</f>
        <v>0</v>
      </c>
    </row>
    <row r="37" spans="1:15" x14ac:dyDescent="0.25">
      <c r="A37" s="62"/>
      <c r="B37" s="48"/>
      <c r="C37" s="43"/>
      <c r="D37" s="43"/>
      <c r="E37" s="49"/>
      <c r="F37" s="50"/>
      <c r="G37" s="50"/>
      <c r="H37" s="51"/>
      <c r="I37" s="79"/>
      <c r="J37" s="81">
        <f>Table3[[#This Row],[Total Hours]]+J36</f>
        <v>0</v>
      </c>
      <c r="K37" s="63"/>
      <c r="M37" s="16" t="s">
        <v>94</v>
      </c>
      <c r="N37" s="16" t="s">
        <v>96</v>
      </c>
      <c r="O37" s="33">
        <f>SUMIF(Table3[[#All],[Expense Type]], N37, Table3[[#All],[Total Hours]])</f>
        <v>0</v>
      </c>
    </row>
    <row r="38" spans="1:15" x14ac:dyDescent="0.25">
      <c r="A38" s="62"/>
      <c r="B38" s="48"/>
      <c r="C38" s="43"/>
      <c r="D38" s="43"/>
      <c r="E38" s="49"/>
      <c r="F38" s="50"/>
      <c r="G38" s="50"/>
      <c r="H38" s="43"/>
      <c r="I38" s="79"/>
      <c r="J38" s="81">
        <f>Table3[[#This Row],[Total Hours]]+J37</f>
        <v>0</v>
      </c>
      <c r="K38" s="63"/>
      <c r="M38" s="16" t="s">
        <v>94</v>
      </c>
      <c r="N38" s="16" t="s">
        <v>97</v>
      </c>
      <c r="O38" s="33">
        <f>SUMIF(Table3[[#All],[Expense Type]], N38, Table3[[#All],[Total Hours]])</f>
        <v>0</v>
      </c>
    </row>
    <row r="39" spans="1:15" ht="30" x14ac:dyDescent="0.25">
      <c r="A39" s="62"/>
      <c r="B39" s="48"/>
      <c r="C39" s="43"/>
      <c r="D39" s="43"/>
      <c r="E39" s="49"/>
      <c r="F39" s="50"/>
      <c r="G39" s="50"/>
      <c r="H39" s="43"/>
      <c r="I39" s="79"/>
      <c r="J39" s="81">
        <f>Table3[[#This Row],[Total Hours]]+J38</f>
        <v>0</v>
      </c>
      <c r="K39" s="63"/>
      <c r="M39" s="16" t="s">
        <v>94</v>
      </c>
      <c r="N39" s="16" t="s">
        <v>98</v>
      </c>
      <c r="O39" s="33">
        <f>SUMIF(Table3[[#All],[Expense Type]], N39, Table3[[#All],[Total Hours]])</f>
        <v>0</v>
      </c>
    </row>
    <row r="40" spans="1:15" x14ac:dyDescent="0.25">
      <c r="A40" s="62"/>
      <c r="B40" s="48"/>
      <c r="C40" s="43"/>
      <c r="D40" s="43"/>
      <c r="E40" s="49"/>
      <c r="F40" s="50"/>
      <c r="G40" s="50"/>
      <c r="H40" s="51"/>
      <c r="I40" s="79"/>
      <c r="J40" s="81">
        <f>Table3[[#This Row],[Total Hours]]+J39</f>
        <v>0</v>
      </c>
      <c r="K40" s="63"/>
      <c r="M40" s="16" t="s">
        <v>99</v>
      </c>
      <c r="N40" s="16" t="s">
        <v>203</v>
      </c>
      <c r="O40" s="33">
        <f>SUMIF(Table3[[#All],[Expense Type]], N40, Table3[[#All],[Total Hours]])</f>
        <v>0</v>
      </c>
    </row>
    <row r="41" spans="1:15" x14ac:dyDescent="0.25">
      <c r="A41" s="62"/>
      <c r="B41" s="48"/>
      <c r="C41" s="43"/>
      <c r="D41" s="43"/>
      <c r="E41" s="49"/>
      <c r="F41" s="50"/>
      <c r="G41" s="50"/>
      <c r="H41" s="51"/>
      <c r="I41" s="79"/>
      <c r="J41" s="81">
        <f>Table3[[#This Row],[Total Hours]]+J40</f>
        <v>0</v>
      </c>
      <c r="K41" s="63"/>
      <c r="M41" s="16" t="s">
        <v>99</v>
      </c>
      <c r="N41" s="16" t="s">
        <v>101</v>
      </c>
      <c r="O41" s="33">
        <f>SUMIF(Table3[[#All],[Expense Type]], N41, Table3[[#All],[Total Hours]])</f>
        <v>0</v>
      </c>
    </row>
    <row r="42" spans="1:15" x14ac:dyDescent="0.25">
      <c r="A42" s="62"/>
      <c r="B42" s="48"/>
      <c r="C42" s="43"/>
      <c r="D42" s="43"/>
      <c r="E42" s="49"/>
      <c r="F42" s="50"/>
      <c r="G42" s="50"/>
      <c r="H42" s="43"/>
      <c r="I42" s="79"/>
      <c r="J42" s="81">
        <f>Table3[[#This Row],[Total Hours]]+J41</f>
        <v>0</v>
      </c>
      <c r="K42" s="63"/>
      <c r="M42" s="16" t="s">
        <v>99</v>
      </c>
      <c r="N42" s="16" t="s">
        <v>102</v>
      </c>
      <c r="O42" s="33">
        <f>SUMIF(Table3[[#All],[Expense Type]], N42, Table3[[#All],[Total Hours]])</f>
        <v>0</v>
      </c>
    </row>
    <row r="43" spans="1:15" x14ac:dyDescent="0.25">
      <c r="A43" s="62"/>
      <c r="B43" s="48"/>
      <c r="C43" s="43"/>
      <c r="D43" s="43"/>
      <c r="E43" s="49"/>
      <c r="F43" s="50"/>
      <c r="G43" s="50"/>
      <c r="H43" s="43"/>
      <c r="I43" s="79"/>
      <c r="J43" s="81">
        <f>Table3[[#This Row],[Total Hours]]+J42</f>
        <v>0</v>
      </c>
      <c r="K43" s="63"/>
      <c r="M43" s="16" t="s">
        <v>99</v>
      </c>
      <c r="N43" s="16" t="s">
        <v>103</v>
      </c>
      <c r="O43" s="33">
        <f>SUMIF(Table3[[#All],[Expense Type]], N43, Table3[[#All],[Total Hours]])</f>
        <v>0</v>
      </c>
    </row>
    <row r="44" spans="1:15" x14ac:dyDescent="0.25">
      <c r="A44" s="62"/>
      <c r="B44" s="48"/>
      <c r="C44" s="43"/>
      <c r="D44" s="43"/>
      <c r="E44" s="49"/>
      <c r="F44" s="50"/>
      <c r="G44" s="50"/>
      <c r="H44" s="51"/>
      <c r="I44" s="79"/>
      <c r="J44" s="81">
        <f>Table3[[#This Row],[Total Hours]]+J43</f>
        <v>0</v>
      </c>
      <c r="K44" s="63"/>
      <c r="M44" s="16" t="s">
        <v>99</v>
      </c>
      <c r="N44" s="16" t="s">
        <v>104</v>
      </c>
      <c r="O44" s="33">
        <f>SUMIF(Table3[[#All],[Expense Type]], N44, Table3[[#All],[Total Hours]])</f>
        <v>0</v>
      </c>
    </row>
    <row r="45" spans="1:15" x14ac:dyDescent="0.25">
      <c r="A45" s="62"/>
      <c r="B45" s="48"/>
      <c r="C45" s="43"/>
      <c r="D45" s="43"/>
      <c r="E45" s="49"/>
      <c r="F45" s="50"/>
      <c r="G45" s="50"/>
      <c r="H45" s="43"/>
      <c r="I45" s="79"/>
      <c r="J45" s="81">
        <f>Table3[[#This Row],[Total Hours]]+J44</f>
        <v>0</v>
      </c>
      <c r="K45" s="63"/>
      <c r="M45" s="16" t="s">
        <v>99</v>
      </c>
      <c r="N45" s="16" t="s">
        <v>105</v>
      </c>
      <c r="O45" s="33">
        <f>SUMIF(Table3[[#All],[Expense Type]], N45, Table3[[#All],[Total Hours]])</f>
        <v>0</v>
      </c>
    </row>
    <row r="46" spans="1:15" x14ac:dyDescent="0.25">
      <c r="A46" s="62"/>
      <c r="B46" s="48"/>
      <c r="C46" s="43"/>
      <c r="D46" s="43"/>
      <c r="E46" s="49"/>
      <c r="F46" s="50"/>
      <c r="G46" s="50"/>
      <c r="H46" s="43"/>
      <c r="I46" s="79"/>
      <c r="J46" s="81">
        <f>Table3[[#This Row],[Total Hours]]+J45</f>
        <v>0</v>
      </c>
      <c r="K46" s="63"/>
      <c r="M46" s="16" t="s">
        <v>99</v>
      </c>
      <c r="N46" s="16" t="s">
        <v>106</v>
      </c>
      <c r="O46" s="33">
        <f>SUMIF(Table3[[#All],[Expense Type]], N46, Table3[[#All],[Total Hours]])</f>
        <v>0</v>
      </c>
    </row>
    <row r="47" spans="1:15" x14ac:dyDescent="0.25">
      <c r="A47" s="62"/>
      <c r="B47" s="48"/>
      <c r="C47" s="43"/>
      <c r="D47" s="43"/>
      <c r="E47" s="49"/>
      <c r="F47" s="50"/>
      <c r="G47" s="50"/>
      <c r="H47" s="51"/>
      <c r="I47" s="79"/>
      <c r="J47" s="81">
        <f>Table3[[#This Row],[Total Hours]]+J46</f>
        <v>0</v>
      </c>
      <c r="K47" s="63"/>
      <c r="M47" s="16" t="s">
        <v>205</v>
      </c>
      <c r="N47" s="16" t="s">
        <v>108</v>
      </c>
      <c r="O47" s="33">
        <f>SUMIF(Table3[[#All],[Expense Type]], N47, Table3[[#All],[Total Hours]])</f>
        <v>0</v>
      </c>
    </row>
    <row r="48" spans="1:15" x14ac:dyDescent="0.25">
      <c r="A48" s="62"/>
      <c r="B48" s="48"/>
      <c r="C48" s="43"/>
      <c r="D48" s="43"/>
      <c r="E48" s="49"/>
      <c r="F48" s="50"/>
      <c r="G48" s="50"/>
      <c r="H48" s="51"/>
      <c r="I48" s="79"/>
      <c r="J48" s="81">
        <f>Table3[[#This Row],[Total Hours]]+J47</f>
        <v>0</v>
      </c>
      <c r="K48" s="63"/>
      <c r="M48" s="16" t="s">
        <v>205</v>
      </c>
      <c r="N48" s="16" t="s">
        <v>206</v>
      </c>
      <c r="O48" s="33">
        <f>SUMIF(Table3[[#All],[Expense Type]], N48, Table3[[#All],[Total Hours]])</f>
        <v>0</v>
      </c>
    </row>
    <row r="49" spans="1:15" x14ac:dyDescent="0.25">
      <c r="A49" s="62"/>
      <c r="B49" s="48"/>
      <c r="C49" s="43"/>
      <c r="D49" s="43"/>
      <c r="E49" s="49"/>
      <c r="F49" s="50"/>
      <c r="G49" s="50"/>
      <c r="H49" s="43"/>
      <c r="I49" s="79"/>
      <c r="J49" s="81">
        <f>Table3[[#This Row],[Total Hours]]+J48</f>
        <v>0</v>
      </c>
      <c r="K49" s="63"/>
      <c r="M49" s="16" t="s">
        <v>205</v>
      </c>
      <c r="N49" s="16" t="s">
        <v>111</v>
      </c>
      <c r="O49" s="33">
        <f>SUMIF(Table3[[#All],[Expense Type]], N49, Table3[[#All],[Total Hours]])</f>
        <v>0</v>
      </c>
    </row>
    <row r="50" spans="1:15" ht="15.75" thickBot="1" x14ac:dyDescent="0.3">
      <c r="A50" s="62"/>
      <c r="B50" s="48"/>
      <c r="C50" s="43"/>
      <c r="D50" s="43"/>
      <c r="E50" s="49"/>
      <c r="F50" s="50"/>
      <c r="G50" s="50"/>
      <c r="H50" s="43"/>
      <c r="I50" s="79"/>
      <c r="J50" s="81">
        <f>Table3[[#This Row],[Total Hours]]+J49</f>
        <v>0</v>
      </c>
      <c r="K50" s="63"/>
      <c r="O50" s="83">
        <f>SUM(O25:O49)</f>
        <v>0</v>
      </c>
    </row>
    <row r="51" spans="1:15" ht="15.75" thickTop="1" x14ac:dyDescent="0.25">
      <c r="A51" s="62"/>
      <c r="B51" s="48"/>
      <c r="C51" s="43"/>
      <c r="D51" s="43"/>
      <c r="E51" s="49"/>
      <c r="F51" s="50"/>
      <c r="G51" s="50"/>
      <c r="H51" s="51"/>
      <c r="I51" s="79"/>
      <c r="J51" s="81">
        <f>Table3[[#This Row],[Total Hours]]+J50</f>
        <v>0</v>
      </c>
      <c r="K51" s="63"/>
      <c r="O51" s="84"/>
    </row>
    <row r="52" spans="1:15" x14ac:dyDescent="0.25">
      <c r="A52" s="62"/>
      <c r="B52" s="48"/>
      <c r="C52" s="43"/>
      <c r="D52" s="43"/>
      <c r="E52" s="49"/>
      <c r="F52" s="50"/>
      <c r="G52" s="50"/>
      <c r="H52" s="51"/>
      <c r="I52" s="79"/>
      <c r="J52" s="81">
        <f>Table3[[#This Row],[Total Hours]]+J51</f>
        <v>0</v>
      </c>
      <c r="K52" s="63"/>
      <c r="O52" s="84"/>
    </row>
    <row r="53" spans="1:15" x14ac:dyDescent="0.25">
      <c r="A53" s="62"/>
      <c r="B53" s="48"/>
      <c r="C53" s="43"/>
      <c r="D53" s="43"/>
      <c r="E53" s="49"/>
      <c r="F53" s="50"/>
      <c r="G53" s="50"/>
      <c r="H53" s="51"/>
      <c r="I53" s="79"/>
      <c r="J53" s="81">
        <f>Table3[[#This Row],[Total Hours]]+J52</f>
        <v>0</v>
      </c>
      <c r="K53" s="63"/>
      <c r="O53" s="84"/>
    </row>
    <row r="54" spans="1:15" x14ac:dyDescent="0.25">
      <c r="A54" s="62"/>
      <c r="B54" s="48"/>
      <c r="C54" s="43"/>
      <c r="D54" s="43"/>
      <c r="E54" s="49"/>
      <c r="F54" s="50"/>
      <c r="G54" s="50"/>
      <c r="H54" s="51"/>
      <c r="I54" s="79"/>
      <c r="J54" s="81">
        <f>Table3[[#This Row],[Total Hours]]+J53</f>
        <v>0</v>
      </c>
      <c r="K54" s="63"/>
      <c r="O54" s="84"/>
    </row>
    <row r="55" spans="1:15" x14ac:dyDescent="0.25">
      <c r="A55" s="62"/>
      <c r="B55" s="48"/>
      <c r="C55" s="43"/>
      <c r="D55" s="43"/>
      <c r="E55" s="49"/>
      <c r="F55" s="50"/>
      <c r="G55" s="50"/>
      <c r="H55" s="51"/>
      <c r="I55" s="79"/>
      <c r="J55" s="81">
        <f>Table3[[#This Row],[Total Hours]]+J54</f>
        <v>0</v>
      </c>
      <c r="K55" s="63"/>
      <c r="O55" s="84"/>
    </row>
    <row r="56" spans="1:15" x14ac:dyDescent="0.25">
      <c r="A56" s="62"/>
      <c r="B56" s="48"/>
      <c r="C56" s="43"/>
      <c r="D56" s="43"/>
      <c r="E56" s="49"/>
      <c r="F56" s="50"/>
      <c r="G56" s="50"/>
      <c r="H56" s="51"/>
      <c r="I56" s="79"/>
      <c r="J56" s="81">
        <f>Table3[[#This Row],[Total Hours]]</f>
        <v>0</v>
      </c>
      <c r="K56" s="63"/>
      <c r="O56" s="84"/>
    </row>
    <row r="57" spans="1:15" x14ac:dyDescent="0.25">
      <c r="A57" s="62"/>
      <c r="B57" s="48"/>
      <c r="C57" s="43"/>
      <c r="D57" s="43"/>
      <c r="E57" s="49"/>
      <c r="F57" s="50"/>
      <c r="G57" s="50"/>
      <c r="H57" s="51"/>
      <c r="I57" s="79"/>
      <c r="J57" s="81">
        <f>Table3[[#This Row],[Total Hours]]</f>
        <v>0</v>
      </c>
      <c r="K57" s="63"/>
      <c r="O57" s="84"/>
    </row>
    <row r="58" spans="1:15" x14ac:dyDescent="0.25">
      <c r="A58" s="62"/>
      <c r="B58" s="48"/>
      <c r="C58" s="43"/>
      <c r="D58" s="43"/>
      <c r="E58" s="49"/>
      <c r="F58" s="50"/>
      <c r="G58" s="50"/>
      <c r="H58" s="51"/>
      <c r="I58" s="79"/>
      <c r="J58" s="81">
        <f>Table3[[#This Row],[Total Hours]]</f>
        <v>0</v>
      </c>
      <c r="K58" s="63"/>
      <c r="O58" s="84"/>
    </row>
    <row r="59" spans="1:15" x14ac:dyDescent="0.25">
      <c r="A59" s="62"/>
      <c r="B59" s="48"/>
      <c r="C59" s="43"/>
      <c r="D59" s="43"/>
      <c r="E59" s="49"/>
      <c r="F59" s="50"/>
      <c r="G59" s="50"/>
      <c r="H59" s="51"/>
      <c r="I59" s="79"/>
      <c r="J59" s="81">
        <f>Table3[[#This Row],[Total Hours]]</f>
        <v>0</v>
      </c>
      <c r="K59" s="63"/>
      <c r="O59" s="84"/>
    </row>
    <row r="60" spans="1:15" x14ac:dyDescent="0.25">
      <c r="A60" s="62"/>
      <c r="B60" s="48"/>
      <c r="C60" s="43"/>
      <c r="D60" s="43"/>
      <c r="E60" s="49"/>
      <c r="F60" s="50"/>
      <c r="G60" s="50"/>
      <c r="H60" s="51"/>
      <c r="I60" s="79"/>
      <c r="J60" s="81">
        <f>Table3[[#This Row],[Total Hours]]</f>
        <v>0</v>
      </c>
      <c r="K60" s="63"/>
      <c r="O60" s="84"/>
    </row>
    <row r="61" spans="1:15" x14ac:dyDescent="0.25">
      <c r="A61" s="62"/>
      <c r="B61" s="48"/>
      <c r="C61" s="43"/>
      <c r="D61" s="43"/>
      <c r="E61" s="49"/>
      <c r="F61" s="50"/>
      <c r="G61" s="50"/>
      <c r="H61" s="51"/>
      <c r="I61" s="79"/>
      <c r="J61" s="81">
        <f>Table3[[#This Row],[Total Hours]]</f>
        <v>0</v>
      </c>
      <c r="K61" s="63"/>
      <c r="O61" s="84"/>
    </row>
    <row r="62" spans="1:15" x14ac:dyDescent="0.25">
      <c r="A62" s="62"/>
      <c r="B62" s="48"/>
      <c r="C62" s="43"/>
      <c r="D62" s="43"/>
      <c r="E62" s="49"/>
      <c r="F62" s="50"/>
      <c r="G62" s="50"/>
      <c r="H62" s="51"/>
      <c r="I62" s="79"/>
      <c r="J62" s="81">
        <f>Table3[[#This Row],[Total Hours]]</f>
        <v>0</v>
      </c>
      <c r="K62" s="63"/>
      <c r="O62" s="84"/>
    </row>
    <row r="63" spans="1:15" x14ac:dyDescent="0.25">
      <c r="A63" s="62"/>
      <c r="B63" s="48"/>
      <c r="C63" s="43"/>
      <c r="D63" s="43"/>
      <c r="E63" s="49"/>
      <c r="F63" s="50"/>
      <c r="G63" s="50"/>
      <c r="H63" s="51"/>
      <c r="I63" s="79"/>
      <c r="J63" s="81">
        <f>Table3[[#This Row],[Total Hours]]</f>
        <v>0</v>
      </c>
      <c r="K63" s="63"/>
      <c r="O63" s="84"/>
    </row>
    <row r="64" spans="1:15" x14ac:dyDescent="0.25">
      <c r="A64" s="62"/>
      <c r="B64" s="48"/>
      <c r="C64" s="43"/>
      <c r="D64" s="43"/>
      <c r="E64" s="49"/>
      <c r="F64" s="50"/>
      <c r="G64" s="50"/>
      <c r="H64" s="51"/>
      <c r="I64" s="79"/>
      <c r="J64" s="81">
        <f>Table3[[#This Row],[Total Hours]]</f>
        <v>0</v>
      </c>
      <c r="K64" s="63"/>
      <c r="O64" s="84"/>
    </row>
    <row r="65" spans="1:15" x14ac:dyDescent="0.25">
      <c r="A65" s="62"/>
      <c r="B65" s="48"/>
      <c r="C65" s="43"/>
      <c r="D65" s="43"/>
      <c r="E65" s="49"/>
      <c r="F65" s="50"/>
      <c r="G65" s="50"/>
      <c r="H65" s="51"/>
      <c r="I65" s="79"/>
      <c r="J65" s="81">
        <f>Table3[[#This Row],[Total Hours]]</f>
        <v>0</v>
      </c>
      <c r="K65" s="63"/>
      <c r="O65" s="84"/>
    </row>
    <row r="66" spans="1:15" x14ac:dyDescent="0.25">
      <c r="A66" s="62"/>
      <c r="B66" s="48"/>
      <c r="C66" s="43"/>
      <c r="D66" s="43"/>
      <c r="E66" s="49"/>
      <c r="F66" s="50"/>
      <c r="G66" s="50"/>
      <c r="H66" s="51"/>
      <c r="I66" s="79"/>
      <c r="J66" s="81">
        <f>Table3[[#This Row],[Total Hours]]</f>
        <v>0</v>
      </c>
      <c r="K66" s="63"/>
      <c r="O66" s="84"/>
    </row>
    <row r="67" spans="1:15" x14ac:dyDescent="0.25">
      <c r="A67" s="62"/>
      <c r="B67" s="48"/>
      <c r="C67" s="43"/>
      <c r="D67" s="43"/>
      <c r="E67" s="49"/>
      <c r="F67" s="50"/>
      <c r="G67" s="50"/>
      <c r="H67" s="51"/>
      <c r="I67" s="79"/>
      <c r="J67" s="81">
        <f>Table3[[#This Row],[Total Hours]]</f>
        <v>0</v>
      </c>
      <c r="K67" s="63"/>
      <c r="O67" s="84"/>
    </row>
    <row r="68" spans="1:15" x14ac:dyDescent="0.25">
      <c r="A68" s="62"/>
      <c r="B68" s="48"/>
      <c r="C68" s="43"/>
      <c r="D68" s="43"/>
      <c r="E68" s="49"/>
      <c r="F68" s="50"/>
      <c r="G68" s="50"/>
      <c r="H68" s="51"/>
      <c r="I68" s="79"/>
      <c r="J68" s="81">
        <f>Table3[[#This Row],[Total Hours]]</f>
        <v>0</v>
      </c>
      <c r="K68" s="63"/>
      <c r="O68" s="84"/>
    </row>
    <row r="69" spans="1:15" x14ac:dyDescent="0.25">
      <c r="A69" s="62"/>
      <c r="B69" s="48"/>
      <c r="C69" s="43"/>
      <c r="D69" s="43"/>
      <c r="E69" s="49"/>
      <c r="F69" s="50"/>
      <c r="G69" s="50"/>
      <c r="H69" s="51"/>
      <c r="I69" s="79"/>
      <c r="J69" s="81">
        <f>Table3[[#This Row],[Total Hours]]</f>
        <v>0</v>
      </c>
      <c r="K69" s="63"/>
      <c r="O69" s="84"/>
    </row>
    <row r="70" spans="1:15" x14ac:dyDescent="0.25">
      <c r="A70" s="62"/>
      <c r="B70" s="48"/>
      <c r="C70" s="43"/>
      <c r="D70" s="43"/>
      <c r="E70" s="49"/>
      <c r="F70" s="50"/>
      <c r="G70" s="50"/>
      <c r="H70" s="51"/>
      <c r="I70" s="79"/>
      <c r="J70" s="81">
        <f>Table3[[#This Row],[Total Hours]]</f>
        <v>0</v>
      </c>
      <c r="K70" s="63"/>
      <c r="O70" s="84"/>
    </row>
    <row r="71" spans="1:15" x14ac:dyDescent="0.25">
      <c r="A71" s="62"/>
      <c r="B71" s="48"/>
      <c r="C71" s="43"/>
      <c r="D71" s="43"/>
      <c r="E71" s="49"/>
      <c r="F71" s="50"/>
      <c r="G71" s="50"/>
      <c r="H71" s="51"/>
      <c r="I71" s="79"/>
      <c r="J71" s="81">
        <f>Table3[[#This Row],[Total Hours]]</f>
        <v>0</v>
      </c>
      <c r="K71" s="63"/>
      <c r="O71" s="84"/>
    </row>
    <row r="72" spans="1:15" x14ac:dyDescent="0.25">
      <c r="A72" s="62"/>
      <c r="B72" s="48"/>
      <c r="C72" s="43"/>
      <c r="D72" s="43"/>
      <c r="E72" s="49"/>
      <c r="F72" s="50"/>
      <c r="G72" s="50"/>
      <c r="H72" s="51"/>
      <c r="I72" s="79"/>
      <c r="J72" s="81">
        <f>Table3[[#This Row],[Total Hours]]+J55</f>
        <v>0</v>
      </c>
      <c r="K72" s="63"/>
      <c r="O72" s="84"/>
    </row>
    <row r="73" spans="1:15" x14ac:dyDescent="0.25">
      <c r="A73" s="62"/>
      <c r="B73" s="48"/>
      <c r="C73" s="43"/>
      <c r="D73" s="43"/>
      <c r="E73" s="49"/>
      <c r="F73" s="50"/>
      <c r="G73" s="50"/>
      <c r="H73" s="51"/>
      <c r="I73" s="79"/>
      <c r="J73" s="81">
        <f>Table3[[#This Row],[Total Hours]]+J72</f>
        <v>0</v>
      </c>
      <c r="K73" s="63"/>
      <c r="O73" s="84"/>
    </row>
    <row r="74" spans="1:15" x14ac:dyDescent="0.25">
      <c r="A74" s="62"/>
      <c r="B74" s="48"/>
      <c r="C74" s="43"/>
      <c r="D74" s="43"/>
      <c r="E74" s="49"/>
      <c r="F74" s="50"/>
      <c r="G74" s="50"/>
      <c r="H74" s="51"/>
      <c r="I74" s="79"/>
      <c r="J74" s="81">
        <f>Table3[[#This Row],[Total Hours]]+J73</f>
        <v>0</v>
      </c>
      <c r="K74" s="63"/>
      <c r="O74" s="84"/>
    </row>
    <row r="75" spans="1:15" x14ac:dyDescent="0.25">
      <c r="A75" s="62"/>
      <c r="B75" s="48"/>
      <c r="C75" s="43"/>
      <c r="D75" s="43"/>
      <c r="E75" s="49"/>
      <c r="F75" s="50"/>
      <c r="G75" s="50"/>
      <c r="H75" s="51"/>
      <c r="I75" s="79"/>
      <c r="J75" s="81">
        <f>Table3[[#This Row],[Total Hours]]+J74</f>
        <v>0</v>
      </c>
      <c r="K75" s="63"/>
      <c r="O75" s="84"/>
    </row>
    <row r="76" spans="1:15" x14ac:dyDescent="0.25">
      <c r="A76" s="62"/>
      <c r="B76" s="48"/>
      <c r="C76" s="43"/>
      <c r="D76" s="43"/>
      <c r="E76" s="49"/>
      <c r="F76" s="50"/>
      <c r="G76" s="50"/>
      <c r="H76" s="51"/>
      <c r="I76" s="79"/>
      <c r="J76" s="81">
        <f>Table3[[#This Row],[Total Hours]]+J75</f>
        <v>0</v>
      </c>
      <c r="K76" s="63"/>
      <c r="O76" s="84"/>
    </row>
    <row r="77" spans="1:15" x14ac:dyDescent="0.25">
      <c r="A77" s="62"/>
      <c r="B77" s="48"/>
      <c r="C77" s="43"/>
      <c r="D77" s="43"/>
      <c r="E77" s="49"/>
      <c r="F77" s="50"/>
      <c r="G77" s="50"/>
      <c r="H77" s="51"/>
      <c r="I77" s="79"/>
      <c r="J77" s="81">
        <f>Table3[[#This Row],[Total Hours]]+J76</f>
        <v>0</v>
      </c>
      <c r="K77" s="63"/>
      <c r="O77" s="84"/>
    </row>
    <row r="78" spans="1:15" x14ac:dyDescent="0.25">
      <c r="A78" s="62"/>
      <c r="B78" s="48"/>
      <c r="C78" s="43"/>
      <c r="D78" s="43"/>
      <c r="E78" s="49"/>
      <c r="F78" s="50"/>
      <c r="G78" s="50"/>
      <c r="H78" s="51"/>
      <c r="I78" s="79"/>
      <c r="J78" s="81">
        <f>Table3[[#This Row],[Total Hours]]+J77</f>
        <v>0</v>
      </c>
      <c r="K78" s="63"/>
      <c r="O78" s="84"/>
    </row>
    <row r="79" spans="1:15" x14ac:dyDescent="0.25">
      <c r="A79" s="62"/>
      <c r="B79" s="48"/>
      <c r="C79" s="43"/>
      <c r="D79" s="43"/>
      <c r="E79" s="49"/>
      <c r="F79" s="50"/>
      <c r="G79" s="50"/>
      <c r="H79" s="51"/>
      <c r="I79" s="79"/>
      <c r="J79" s="81">
        <f>Table3[[#This Row],[Total Hours]]+J78</f>
        <v>0</v>
      </c>
      <c r="K79" s="63"/>
      <c r="O79" s="84"/>
    </row>
    <row r="80" spans="1:15" x14ac:dyDescent="0.25">
      <c r="A80" s="62"/>
      <c r="B80" s="48"/>
      <c r="C80" s="43"/>
      <c r="D80" s="43"/>
      <c r="E80" s="49"/>
      <c r="F80" s="50"/>
      <c r="G80" s="50"/>
      <c r="H80" s="51"/>
      <c r="I80" s="79"/>
      <c r="J80" s="81">
        <f>Table3[[#This Row],[Total Hours]]+J79</f>
        <v>0</v>
      </c>
      <c r="K80" s="63"/>
      <c r="O80" s="84"/>
    </row>
    <row r="81" spans="1:15" x14ac:dyDescent="0.25">
      <c r="A81" s="62"/>
      <c r="B81" s="48"/>
      <c r="C81" s="43"/>
      <c r="D81" s="43"/>
      <c r="E81" s="49"/>
      <c r="F81" s="50"/>
      <c r="G81" s="50"/>
      <c r="H81" s="51"/>
      <c r="I81" s="79"/>
      <c r="J81" s="81">
        <f>Table3[[#This Row],[Total Hours]]+J80</f>
        <v>0</v>
      </c>
      <c r="K81" s="63"/>
      <c r="O81" s="84"/>
    </row>
    <row r="82" spans="1:15" x14ac:dyDescent="0.25">
      <c r="A82" s="62"/>
      <c r="B82" s="48"/>
      <c r="C82" s="43"/>
      <c r="D82" s="43"/>
      <c r="E82" s="49"/>
      <c r="F82" s="50"/>
      <c r="G82" s="50"/>
      <c r="H82" s="51"/>
      <c r="I82" s="79"/>
      <c r="J82" s="81">
        <f>Table3[[#This Row],[Total Hours]]+J81</f>
        <v>0</v>
      </c>
      <c r="K82" s="63"/>
      <c r="O82" s="84"/>
    </row>
    <row r="83" spans="1:15" x14ac:dyDescent="0.25">
      <c r="A83" s="62"/>
      <c r="B83" s="48"/>
      <c r="C83" s="43"/>
      <c r="D83" s="43"/>
      <c r="E83" s="49"/>
      <c r="F83" s="50"/>
      <c r="G83" s="50"/>
      <c r="H83" s="51"/>
      <c r="I83" s="79"/>
      <c r="J83" s="81">
        <f>Table3[[#This Row],[Total Hours]]+J82</f>
        <v>0</v>
      </c>
      <c r="K83" s="63"/>
      <c r="O83" s="84"/>
    </row>
    <row r="84" spans="1:15" x14ac:dyDescent="0.25">
      <c r="A84" s="62"/>
      <c r="B84" s="48"/>
      <c r="C84" s="43"/>
      <c r="D84" s="43"/>
      <c r="E84" s="49"/>
      <c r="F84" s="50"/>
      <c r="G84" s="50"/>
      <c r="H84" s="51"/>
      <c r="I84" s="79"/>
      <c r="J84" s="81">
        <f>Table3[[#This Row],[Total Hours]]+J83</f>
        <v>0</v>
      </c>
      <c r="K84" s="63"/>
      <c r="O84" s="84"/>
    </row>
    <row r="85" spans="1:15" x14ac:dyDescent="0.25">
      <c r="A85" s="62"/>
      <c r="B85" s="48"/>
      <c r="C85" s="43"/>
      <c r="D85" s="43"/>
      <c r="E85" s="49"/>
      <c r="F85" s="50"/>
      <c r="G85" s="50"/>
      <c r="H85" s="51"/>
      <c r="I85" s="79"/>
      <c r="J85" s="81">
        <f>Table3[[#This Row],[Total Hours]]+J84</f>
        <v>0</v>
      </c>
      <c r="K85" s="63"/>
      <c r="O85" s="84"/>
    </row>
    <row r="86" spans="1:15" x14ac:dyDescent="0.25">
      <c r="A86" s="62"/>
      <c r="B86" s="48"/>
      <c r="C86" s="43"/>
      <c r="D86" s="43"/>
      <c r="E86" s="49"/>
      <c r="F86" s="50"/>
      <c r="G86" s="50"/>
      <c r="H86" s="51"/>
      <c r="I86" s="79"/>
      <c r="J86" s="81">
        <f>Table3[[#This Row],[Total Hours]]+J85</f>
        <v>0</v>
      </c>
      <c r="K86" s="63"/>
      <c r="O86" s="84"/>
    </row>
    <row r="87" spans="1:15" x14ac:dyDescent="0.25">
      <c r="A87" s="62"/>
      <c r="B87" s="48"/>
      <c r="C87" s="43"/>
      <c r="D87" s="43"/>
      <c r="E87" s="49"/>
      <c r="F87" s="50"/>
      <c r="G87" s="50"/>
      <c r="H87" s="51"/>
      <c r="I87" s="79"/>
      <c r="J87" s="81">
        <f>Table3[[#This Row],[Total Hours]]+J86</f>
        <v>0</v>
      </c>
      <c r="K87" s="63"/>
      <c r="O87" s="84"/>
    </row>
    <row r="88" spans="1:15" x14ac:dyDescent="0.25">
      <c r="A88" s="62"/>
      <c r="B88" s="48"/>
      <c r="C88" s="43"/>
      <c r="D88" s="43"/>
      <c r="E88" s="49"/>
      <c r="F88" s="50"/>
      <c r="G88" s="50"/>
      <c r="H88" s="51"/>
      <c r="I88" s="79"/>
      <c r="J88" s="81">
        <f>Table3[[#This Row],[Total Hours]]+J87</f>
        <v>0</v>
      </c>
      <c r="K88" s="63"/>
    </row>
    <row r="89" spans="1:15" x14ac:dyDescent="0.25">
      <c r="A89" s="62"/>
      <c r="B89" s="48"/>
      <c r="C89" s="43"/>
      <c r="D89" s="43"/>
      <c r="E89" s="49"/>
      <c r="F89" s="50"/>
      <c r="G89" s="50"/>
      <c r="H89" s="51"/>
      <c r="I89" s="79"/>
      <c r="J89" s="81">
        <f>Table3[[#This Row],[Total Hours]]+J88</f>
        <v>0</v>
      </c>
      <c r="K89" s="63"/>
    </row>
    <row r="90" spans="1:15" s="42" customFormat="1" x14ac:dyDescent="0.25">
      <c r="A90" s="62"/>
      <c r="B90" s="48"/>
      <c r="C90" s="43"/>
      <c r="D90" s="43"/>
      <c r="E90" s="49"/>
      <c r="F90" s="50"/>
      <c r="G90" s="50"/>
      <c r="H90" s="51"/>
      <c r="I90" s="79"/>
      <c r="J90" s="81">
        <f>Table3[[#This Row],[Total Hours]]+J89</f>
        <v>0</v>
      </c>
      <c r="K90" s="63"/>
    </row>
    <row r="91" spans="1:15" x14ac:dyDescent="0.25">
      <c r="A91" s="27" t="s">
        <v>261</v>
      </c>
      <c r="B91" s="27"/>
      <c r="C91" s="27"/>
      <c r="D91" s="27"/>
      <c r="E91" s="27"/>
      <c r="F91" s="27"/>
      <c r="G91" s="27"/>
      <c r="H91" s="27"/>
      <c r="I91" s="80">
        <f>SUM(Table3[[#All],[Total Hours]])</f>
        <v>0</v>
      </c>
      <c r="J91" s="80"/>
      <c r="K91" s="27"/>
    </row>
    <row r="92" spans="1:15" x14ac:dyDescent="0.25">
      <c r="K92" s="53" t="s">
        <v>284</v>
      </c>
    </row>
  </sheetData>
  <sheetProtection algorithmName="SHA-512" hashValue="8C42YmDCguch4yBBpxB/pi7yICVy9EgKxdkkIOLlW6k+JbbvKmeSrN++62rhHpf0noCLebwzuT7GdMIxMGoV+Q==" saltValue="fe+S6p16ZIuhvpRwdRQwKQ==" spinCount="100000" sheet="1" insertRows="0"/>
  <mergeCells count="19">
    <mergeCell ref="M13:P13"/>
    <mergeCell ref="M20:P21"/>
    <mergeCell ref="M6:P6"/>
    <mergeCell ref="M3:P5"/>
    <mergeCell ref="M12:P12"/>
    <mergeCell ref="M10:P11"/>
    <mergeCell ref="M9:P9"/>
    <mergeCell ref="M8:P8"/>
    <mergeCell ref="M14:P14"/>
    <mergeCell ref="M15:P15"/>
    <mergeCell ref="M17:P17"/>
    <mergeCell ref="M18:P18"/>
    <mergeCell ref="M16:P16"/>
    <mergeCell ref="A1:K1"/>
    <mergeCell ref="A2:K2"/>
    <mergeCell ref="A6:K6"/>
    <mergeCell ref="I3:J3"/>
    <mergeCell ref="I4:J4"/>
    <mergeCell ref="I5:J5"/>
  </mergeCells>
  <conditionalFormatting sqref="E8:E90">
    <cfRule type="expression" dxfId="21" priority="1">
      <formula>IF(E8&lt;&gt;"",OR(E8&lt;$I$3,E8&gt;$I$5))</formula>
    </cfRule>
  </conditionalFormatting>
  <pageMargins left="0.25" right="0.25" top="0.75" bottom="0.75" header="0.3" footer="0.3"/>
  <pageSetup scale="64" fitToHeight="0" orientation="landscape" r:id="rId1"/>
  <headerFooter>
    <oddFooter>&amp;A</oddFooter>
  </headerFooter>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921DD076-033A-4F65-A28F-CEAFAE17623A}">
          <x14:formula1>
            <xm:f>'Drop Downs'!$C$2:$C$7</xm:f>
          </x14:formula1>
          <xm:sqref>F8:F90</xm:sqref>
        </x14:dataValidation>
        <x14:dataValidation type="list" allowBlank="1" showInputMessage="1" showErrorMessage="1" xr:uid="{A369058D-59E1-4074-8BCF-70D17DBDFE71}">
          <x14:formula1>
            <xm:f>'Drop Downs'!$D$2:$D$24</xm:f>
          </x14:formula1>
          <xm:sqref>G8:G90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579A6-34DA-47F2-8EF0-4C9C228DECDF}">
  <sheetPr codeName="Sheet3"/>
  <dimension ref="A1:C26"/>
  <sheetViews>
    <sheetView workbookViewId="0">
      <selection activeCell="E22" sqref="E22"/>
    </sheetView>
  </sheetViews>
  <sheetFormatPr defaultRowHeight="15" x14ac:dyDescent="0.25"/>
  <cols>
    <col min="1" max="2" width="30" customWidth="1"/>
    <col min="3" max="3" width="20.5703125" customWidth="1"/>
  </cols>
  <sheetData>
    <row r="1" spans="1:3" x14ac:dyDescent="0.25">
      <c r="A1" s="9" t="s">
        <v>69</v>
      </c>
      <c r="B1" s="10" t="s">
        <v>70</v>
      </c>
      <c r="C1" s="31" t="s">
        <v>71</v>
      </c>
    </row>
    <row r="2" spans="1:3" x14ac:dyDescent="0.25">
      <c r="A2" s="306" t="s">
        <v>72</v>
      </c>
      <c r="B2" s="6" t="s">
        <v>73</v>
      </c>
      <c r="C2" s="11" t="s">
        <v>74</v>
      </c>
    </row>
    <row r="3" spans="1:3" x14ac:dyDescent="0.25">
      <c r="A3" s="306"/>
      <c r="B3" s="6" t="s">
        <v>75</v>
      </c>
      <c r="C3" s="11" t="s">
        <v>74</v>
      </c>
    </row>
    <row r="4" spans="1:3" x14ac:dyDescent="0.25">
      <c r="A4" s="306" t="s">
        <v>76</v>
      </c>
      <c r="B4" s="6" t="s">
        <v>77</v>
      </c>
      <c r="C4" s="11" t="s">
        <v>78</v>
      </c>
    </row>
    <row r="5" spans="1:3" x14ac:dyDescent="0.25">
      <c r="A5" s="306"/>
      <c r="B5" s="6" t="s">
        <v>79</v>
      </c>
      <c r="C5" s="11" t="s">
        <v>80</v>
      </c>
    </row>
    <row r="6" spans="1:3" x14ac:dyDescent="0.25">
      <c r="A6" s="306"/>
      <c r="B6" s="6" t="s">
        <v>81</v>
      </c>
      <c r="C6" s="11" t="s">
        <v>82</v>
      </c>
    </row>
    <row r="7" spans="1:3" x14ac:dyDescent="0.25">
      <c r="A7" s="306" t="s">
        <v>83</v>
      </c>
      <c r="B7" s="6" t="s">
        <v>84</v>
      </c>
      <c r="C7" s="11" t="s">
        <v>85</v>
      </c>
    </row>
    <row r="8" spans="1:3" x14ac:dyDescent="0.25">
      <c r="A8" s="306"/>
      <c r="B8" s="6" t="s">
        <v>86</v>
      </c>
      <c r="C8" s="11" t="s">
        <v>85</v>
      </c>
    </row>
    <row r="9" spans="1:3" x14ac:dyDescent="0.25">
      <c r="A9" s="306"/>
      <c r="B9" s="6" t="s">
        <v>87</v>
      </c>
      <c r="C9" s="11" t="s">
        <v>88</v>
      </c>
    </row>
    <row r="10" spans="1:3" x14ac:dyDescent="0.25">
      <c r="A10" s="306"/>
      <c r="B10" s="6" t="s">
        <v>89</v>
      </c>
      <c r="C10" s="11" t="s">
        <v>90</v>
      </c>
    </row>
    <row r="11" spans="1:3" x14ac:dyDescent="0.25">
      <c r="A11" s="306"/>
      <c r="B11" s="6" t="s">
        <v>91</v>
      </c>
      <c r="C11" s="11" t="s">
        <v>92</v>
      </c>
    </row>
    <row r="12" spans="1:3" x14ac:dyDescent="0.25">
      <c r="A12" s="306"/>
      <c r="B12" s="6" t="s">
        <v>93</v>
      </c>
      <c r="C12" s="11" t="s">
        <v>85</v>
      </c>
    </row>
    <row r="13" spans="1:3" x14ac:dyDescent="0.25">
      <c r="A13" s="306" t="s">
        <v>94</v>
      </c>
      <c r="B13" s="6" t="s">
        <v>95</v>
      </c>
      <c r="C13" s="11" t="s">
        <v>92</v>
      </c>
    </row>
    <row r="14" spans="1:3" x14ac:dyDescent="0.25">
      <c r="A14" s="306"/>
      <c r="B14" s="6" t="s">
        <v>96</v>
      </c>
      <c r="C14" s="11" t="s">
        <v>92</v>
      </c>
    </row>
    <row r="15" spans="1:3" x14ac:dyDescent="0.25">
      <c r="A15" s="306"/>
      <c r="B15" s="6" t="s">
        <v>97</v>
      </c>
      <c r="C15" s="11" t="s">
        <v>92</v>
      </c>
    </row>
    <row r="16" spans="1:3" x14ac:dyDescent="0.25">
      <c r="A16" s="306"/>
      <c r="B16" s="6" t="s">
        <v>98</v>
      </c>
      <c r="C16" s="11" t="s">
        <v>92</v>
      </c>
    </row>
    <row r="17" spans="1:3" x14ac:dyDescent="0.25">
      <c r="A17" s="306" t="s">
        <v>99</v>
      </c>
      <c r="B17" s="6" t="s">
        <v>100</v>
      </c>
      <c r="C17" s="11" t="s">
        <v>85</v>
      </c>
    </row>
    <row r="18" spans="1:3" x14ac:dyDescent="0.25">
      <c r="A18" s="306"/>
      <c r="B18" s="6" t="s">
        <v>101</v>
      </c>
      <c r="C18" s="11" t="s">
        <v>85</v>
      </c>
    </row>
    <row r="19" spans="1:3" x14ac:dyDescent="0.25">
      <c r="A19" s="306"/>
      <c r="B19" s="6" t="s">
        <v>102</v>
      </c>
      <c r="C19" s="11" t="s">
        <v>85</v>
      </c>
    </row>
    <row r="20" spans="1:3" x14ac:dyDescent="0.25">
      <c r="A20" s="306"/>
      <c r="B20" s="6" t="s">
        <v>103</v>
      </c>
      <c r="C20" s="11" t="s">
        <v>92</v>
      </c>
    </row>
    <row r="21" spans="1:3" x14ac:dyDescent="0.25">
      <c r="A21" s="306"/>
      <c r="B21" s="6" t="s">
        <v>104</v>
      </c>
      <c r="C21" s="11" t="s">
        <v>92</v>
      </c>
    </row>
    <row r="22" spans="1:3" x14ac:dyDescent="0.25">
      <c r="A22" s="306"/>
      <c r="B22" s="6" t="s">
        <v>105</v>
      </c>
      <c r="C22" s="11" t="s">
        <v>92</v>
      </c>
    </row>
    <row r="23" spans="1:3" x14ac:dyDescent="0.25">
      <c r="A23" s="306"/>
      <c r="B23" s="6" t="s">
        <v>106</v>
      </c>
      <c r="C23" s="11" t="s">
        <v>92</v>
      </c>
    </row>
    <row r="24" spans="1:3" x14ac:dyDescent="0.25">
      <c r="A24" s="306" t="s">
        <v>107</v>
      </c>
      <c r="B24" s="6" t="s">
        <v>108</v>
      </c>
      <c r="C24" s="11" t="s">
        <v>92</v>
      </c>
    </row>
    <row r="25" spans="1:3" x14ac:dyDescent="0.25">
      <c r="A25" s="306"/>
      <c r="B25" s="6" t="s">
        <v>109</v>
      </c>
      <c r="C25" s="11" t="s">
        <v>110</v>
      </c>
    </row>
    <row r="26" spans="1:3" x14ac:dyDescent="0.25">
      <c r="A26" s="306"/>
      <c r="B26" s="6" t="s">
        <v>111</v>
      </c>
      <c r="C26" s="6"/>
    </row>
  </sheetData>
  <sheetProtection algorithmName="SHA-512" hashValue="IA1/5Lk3BNdWwwsnCBHeLUdCOEbGxmrQOBNDlRYITkzjKFP4QcH+xNl9iaF1pxQ5tn+p4F0MNckQFZ+CBh+7MQ==" saltValue="C1o6hyYeY0EKB2eYTvT21A==" spinCount="100000" sheet="1" objects="1" scenarios="1"/>
  <mergeCells count="6">
    <mergeCell ref="A24:A26"/>
    <mergeCell ref="A2:A3"/>
    <mergeCell ref="A4:A6"/>
    <mergeCell ref="A7:A12"/>
    <mergeCell ref="A13:A16"/>
    <mergeCell ref="A17:A2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9AF91-E213-4E70-B52C-F863A74CB903}">
  <sheetPr codeName="Sheet6">
    <tabColor rgb="FFFF0000"/>
    <pageSetUpPr fitToPage="1"/>
  </sheetPr>
  <dimension ref="A1:AJ332"/>
  <sheetViews>
    <sheetView workbookViewId="0">
      <selection activeCell="D14" sqref="D14"/>
    </sheetView>
  </sheetViews>
  <sheetFormatPr defaultRowHeight="15" x14ac:dyDescent="0.25"/>
  <cols>
    <col min="1" max="1" width="7.7109375" customWidth="1"/>
    <col min="2" max="2" width="12.5703125" customWidth="1"/>
    <col min="3" max="3" width="15.140625" customWidth="1"/>
    <col min="4" max="4" width="26" customWidth="1"/>
    <col min="5" max="5" width="30" customWidth="1"/>
    <col min="6" max="6" width="15.140625" customWidth="1"/>
    <col min="7" max="7" width="14.85546875" bestFit="1" customWidth="1"/>
    <col min="8" max="8" width="9.7109375" customWidth="1"/>
    <col min="9" max="9" width="20.7109375" customWidth="1"/>
    <col min="10" max="10" width="15.42578125" customWidth="1"/>
    <col min="11" max="11" width="24.28515625" customWidth="1"/>
    <col min="12" max="12" width="24.85546875" customWidth="1"/>
    <col min="13" max="13" width="25.140625" customWidth="1"/>
    <col min="14" max="14" width="20.140625" customWidth="1"/>
    <col min="15" max="15" width="17.5703125" customWidth="1"/>
    <col min="16" max="16" width="29.28515625" customWidth="1"/>
    <col min="17" max="17" width="15.5703125" customWidth="1"/>
    <col min="18" max="18" width="15.140625" customWidth="1"/>
    <col min="19" max="19" width="7.7109375" customWidth="1"/>
    <col min="20" max="27" width="5.5703125" style="253" customWidth="1"/>
    <col min="28" max="28" width="40.7109375" customWidth="1"/>
    <col min="29" max="31" width="11.85546875" bestFit="1" customWidth="1"/>
    <col min="32" max="32" width="12.85546875" bestFit="1" customWidth="1"/>
    <col min="33" max="33" width="12.85546875" customWidth="1"/>
    <col min="34" max="36" width="10.42578125" customWidth="1"/>
  </cols>
  <sheetData>
    <row r="1" spans="1:36" s="21" customFormat="1" ht="22.5" x14ac:dyDescent="0.35">
      <c r="A1" s="308" t="str">
        <f>'1. Project Expenses'!A1</f>
        <v>Nebraska Public Service Commission</v>
      </c>
      <c r="B1" s="308"/>
      <c r="C1" s="308"/>
      <c r="D1" s="308"/>
      <c r="E1" s="308"/>
      <c r="F1" s="308"/>
      <c r="G1" s="308"/>
      <c r="H1" s="308"/>
      <c r="I1" s="308"/>
      <c r="J1" s="308"/>
      <c r="K1" s="308"/>
      <c r="L1" s="308"/>
      <c r="M1" s="308"/>
      <c r="N1" s="308"/>
      <c r="O1" s="308"/>
      <c r="P1" s="308"/>
      <c r="Q1" s="308"/>
      <c r="R1" s="308"/>
      <c r="T1" s="207"/>
      <c r="U1" s="207"/>
      <c r="V1" s="207"/>
      <c r="W1" s="207"/>
      <c r="X1" s="207"/>
      <c r="Y1" s="207"/>
      <c r="Z1" s="207"/>
      <c r="AA1" s="207"/>
    </row>
    <row r="2" spans="1:36" s="21" customFormat="1" ht="22.5" x14ac:dyDescent="0.35">
      <c r="A2" s="308" t="str">
        <f>'1. Project Expenses'!A2</f>
        <v>Nebraska Broadband Program Reimbursement Template (rev. 11/2025)</v>
      </c>
      <c r="B2" s="308"/>
      <c r="C2" s="308"/>
      <c r="D2" s="308"/>
      <c r="E2" s="308"/>
      <c r="F2" s="308"/>
      <c r="G2" s="308"/>
      <c r="H2" s="308"/>
      <c r="I2" s="308"/>
      <c r="J2" s="308"/>
      <c r="K2" s="308"/>
      <c r="L2" s="308"/>
      <c r="M2" s="308"/>
      <c r="N2" s="308"/>
      <c r="O2" s="308"/>
      <c r="P2" s="308"/>
      <c r="Q2" s="308"/>
      <c r="R2" s="308"/>
      <c r="T2" s="207"/>
      <c r="U2" s="207"/>
      <c r="V2" s="207"/>
      <c r="W2" s="207"/>
      <c r="X2" s="207"/>
      <c r="Y2" s="207"/>
      <c r="Z2" s="207"/>
      <c r="AA2" s="207"/>
    </row>
    <row r="3" spans="1:36" ht="22.5" x14ac:dyDescent="0.35">
      <c r="A3" s="309" t="s">
        <v>254</v>
      </c>
      <c r="B3" s="309"/>
      <c r="C3" s="309"/>
      <c r="D3" s="309"/>
      <c r="E3" s="309"/>
      <c r="F3" s="309"/>
      <c r="G3" s="309"/>
      <c r="H3" s="309"/>
      <c r="I3" s="309"/>
      <c r="J3" s="309"/>
      <c r="K3" s="309"/>
      <c r="L3" s="309"/>
      <c r="M3" s="309"/>
      <c r="N3" s="309"/>
      <c r="O3" s="309"/>
      <c r="P3" s="309"/>
      <c r="Q3" s="309"/>
      <c r="R3" s="309"/>
      <c r="S3" s="21"/>
      <c r="T3" s="207"/>
      <c r="U3" s="207"/>
      <c r="V3" s="207"/>
      <c r="W3" s="207"/>
      <c r="X3" s="207"/>
      <c r="Y3" s="207"/>
      <c r="Z3" s="207"/>
      <c r="AA3" s="207"/>
      <c r="AB3" s="21"/>
      <c r="AC3" s="21"/>
      <c r="AD3" s="21"/>
      <c r="AE3" s="21"/>
      <c r="AF3" s="21"/>
      <c r="AG3" s="21"/>
      <c r="AH3" s="21"/>
      <c r="AI3" s="21"/>
      <c r="AJ3" s="21"/>
    </row>
    <row r="4" spans="1:36" s="21" customFormat="1" x14ac:dyDescent="0.25">
      <c r="A4" s="105"/>
      <c r="B4" s="105"/>
      <c r="C4" s="105"/>
      <c r="D4" s="105"/>
      <c r="E4" s="105"/>
      <c r="F4" s="105"/>
      <c r="G4" s="105"/>
      <c r="H4" s="105"/>
      <c r="I4" s="105"/>
      <c r="J4" s="105"/>
      <c r="K4" s="105"/>
      <c r="L4" s="105"/>
      <c r="T4" s="207"/>
      <c r="U4" s="207"/>
      <c r="V4" s="207"/>
      <c r="W4" s="207"/>
      <c r="X4" s="207"/>
      <c r="Y4" s="207"/>
      <c r="Z4" s="207"/>
      <c r="AA4" s="207"/>
    </row>
    <row r="5" spans="1:36" s="21" customFormat="1" x14ac:dyDescent="0.25">
      <c r="A5" s="105"/>
      <c r="B5" s="89"/>
      <c r="C5" s="147" t="s">
        <v>113</v>
      </c>
      <c r="D5" s="314">
        <f>'1. Project Expenses'!D5</f>
        <v>0</v>
      </c>
      <c r="E5" s="314"/>
      <c r="G5" s="89"/>
      <c r="I5" s="147" t="s">
        <v>292</v>
      </c>
      <c r="J5" s="208" t="str">
        <f>'1. Project Expenses'!J5</f>
        <v/>
      </c>
      <c r="K5" s="105"/>
      <c r="L5" s="107" t="s">
        <v>386</v>
      </c>
      <c r="M5" s="209">
        <f>SUM(Table2[Total Cost of Materials for Project])</f>
        <v>0</v>
      </c>
      <c r="T5" s="207"/>
      <c r="U5" s="207"/>
      <c r="V5" s="207"/>
      <c r="W5" s="207"/>
      <c r="X5" s="207"/>
      <c r="Y5" s="207"/>
      <c r="Z5" s="207"/>
      <c r="AA5" s="207"/>
    </row>
    <row r="6" spans="1:36" s="21" customFormat="1" x14ac:dyDescent="0.25">
      <c r="A6" s="105"/>
      <c r="B6" s="89"/>
      <c r="C6" s="147" t="s">
        <v>115</v>
      </c>
      <c r="D6" s="313">
        <f>'1. Project Expenses'!D6</f>
        <v>0</v>
      </c>
      <c r="E6" s="313"/>
      <c r="G6" s="89"/>
      <c r="I6" s="147" t="s">
        <v>293</v>
      </c>
      <c r="J6" s="210" t="str">
        <f>'1. Project Expenses'!J6</f>
        <v/>
      </c>
      <c r="L6" s="107" t="s">
        <v>279</v>
      </c>
      <c r="M6" s="209">
        <f>SUMIF(Table2[Eligible?], "Yes", P14:P331)</f>
        <v>0</v>
      </c>
      <c r="T6" s="207"/>
      <c r="U6" s="207"/>
      <c r="V6" s="207"/>
      <c r="W6" s="207"/>
      <c r="X6" s="207"/>
      <c r="Y6" s="207"/>
      <c r="Z6" s="207"/>
      <c r="AA6" s="207"/>
    </row>
    <row r="7" spans="1:36" s="21" customFormat="1" x14ac:dyDescent="0.25">
      <c r="A7" s="105"/>
      <c r="B7" s="89"/>
      <c r="C7" s="147" t="s">
        <v>118</v>
      </c>
      <c r="D7" s="313">
        <f>'1. Project Expenses'!D7</f>
        <v>0</v>
      </c>
      <c r="E7" s="313"/>
      <c r="G7" s="89"/>
      <c r="I7" s="107" t="s">
        <v>294</v>
      </c>
      <c r="J7" s="208">
        <f>'1. Project Expenses'!J7</f>
        <v>0</v>
      </c>
      <c r="K7" s="13" t="s">
        <v>374</v>
      </c>
      <c r="L7" s="107" t="s">
        <v>116</v>
      </c>
      <c r="M7" s="211" t="str">
        <f>IF(M6&gt;1,M6*G9,"")</f>
        <v/>
      </c>
      <c r="T7" s="207"/>
      <c r="U7" s="207"/>
      <c r="V7" s="207"/>
      <c r="W7" s="207"/>
      <c r="X7" s="207"/>
      <c r="Y7" s="207"/>
      <c r="Z7" s="207"/>
      <c r="AA7" s="207"/>
    </row>
    <row r="8" spans="1:36" s="21" customFormat="1" x14ac:dyDescent="0.25">
      <c r="A8" s="105"/>
      <c r="B8" s="166"/>
      <c r="C8" s="107" t="s">
        <v>298</v>
      </c>
      <c r="D8" s="312">
        <f>'1. Project Expenses'!D8</f>
        <v>0</v>
      </c>
      <c r="E8" s="312"/>
      <c r="F8" s="105"/>
      <c r="I8" s="107" t="s">
        <v>290</v>
      </c>
      <c r="J8" s="210">
        <f>'1. Project Expenses'!J8</f>
        <v>0</v>
      </c>
      <c r="K8" s="105"/>
      <c r="L8" s="107" t="s">
        <v>282</v>
      </c>
      <c r="M8" s="211" t="str">
        <f>IF(M6&gt;1,M6*G10,"")</f>
        <v/>
      </c>
      <c r="T8" s="207"/>
      <c r="U8" s="207"/>
      <c r="V8" s="207"/>
      <c r="W8" s="207"/>
      <c r="X8" s="207"/>
      <c r="Y8" s="207"/>
      <c r="Z8" s="207"/>
      <c r="AA8" s="207"/>
    </row>
    <row r="9" spans="1:36" s="21" customFormat="1" x14ac:dyDescent="0.25">
      <c r="A9" s="105"/>
      <c r="B9" s="166"/>
      <c r="C9" s="107" t="s">
        <v>299</v>
      </c>
      <c r="D9" s="312">
        <f>'1. Project Expenses'!D9</f>
        <v>0</v>
      </c>
      <c r="E9" s="312"/>
      <c r="F9" s="107" t="s">
        <v>280</v>
      </c>
      <c r="G9" s="212" t="str">
        <f>'1. Project Expenses'!G9</f>
        <v/>
      </c>
      <c r="I9" s="107" t="s">
        <v>291</v>
      </c>
      <c r="J9" s="208" t="str">
        <f>'1. Project Expenses'!J9</f>
        <v/>
      </c>
      <c r="K9" s="105"/>
      <c r="L9" s="315" t="s">
        <v>283</v>
      </c>
      <c r="M9" s="315"/>
      <c r="N9" s="213"/>
      <c r="O9" s="213"/>
      <c r="P9" s="213"/>
      <c r="T9" s="207"/>
      <c r="U9" s="207"/>
      <c r="V9" s="207"/>
      <c r="W9" s="207"/>
      <c r="X9" s="207"/>
      <c r="Y9" s="207"/>
      <c r="Z9" s="207"/>
      <c r="AA9" s="207"/>
    </row>
    <row r="10" spans="1:36" s="21" customFormat="1" x14ac:dyDescent="0.25">
      <c r="A10" s="105"/>
      <c r="B10" s="89"/>
      <c r="C10" s="107" t="s">
        <v>119</v>
      </c>
      <c r="D10" s="312">
        <f>'1. Project Expenses'!D10</f>
        <v>0</v>
      </c>
      <c r="E10" s="312"/>
      <c r="F10" s="107" t="s">
        <v>281</v>
      </c>
      <c r="G10" s="214" t="str">
        <f>'1. Project Expenses'!G10</f>
        <v/>
      </c>
      <c r="I10" s="107" t="s">
        <v>337</v>
      </c>
      <c r="J10" s="210" t="str">
        <f>'1. Project Expenses'!J10</f>
        <v/>
      </c>
      <c r="K10" s="105"/>
      <c r="L10" s="105"/>
      <c r="M10" s="105"/>
      <c r="N10" s="213"/>
      <c r="O10" s="213"/>
      <c r="P10" s="213"/>
      <c r="T10" s="207"/>
      <c r="U10" s="207"/>
      <c r="V10" s="207"/>
      <c r="W10" s="207"/>
      <c r="X10" s="207"/>
      <c r="Y10" s="207"/>
      <c r="Z10" s="207"/>
      <c r="AA10" s="207"/>
    </row>
    <row r="11" spans="1:36" x14ac:dyDescent="0.25">
      <c r="A11" s="105"/>
      <c r="B11" s="105"/>
      <c r="C11" s="105"/>
      <c r="D11" s="105"/>
      <c r="E11" s="105"/>
      <c r="F11" s="105"/>
      <c r="G11" s="105"/>
      <c r="H11" s="105"/>
      <c r="I11" s="105"/>
      <c r="J11" s="105"/>
      <c r="K11" s="105"/>
      <c r="L11" s="105"/>
      <c r="M11" s="105"/>
      <c r="N11" s="105"/>
      <c r="O11" s="105"/>
      <c r="P11" s="105"/>
      <c r="Q11" s="21"/>
      <c r="R11" s="21"/>
      <c r="S11" s="21"/>
      <c r="T11" s="207"/>
      <c r="U11" s="207"/>
      <c r="V11" s="207"/>
      <c r="W11" s="207"/>
      <c r="X11" s="207"/>
      <c r="Y11" s="207"/>
      <c r="Z11" s="207"/>
      <c r="AA11" s="207"/>
      <c r="AB11" s="21"/>
      <c r="AC11" s="21"/>
      <c r="AD11" s="21"/>
      <c r="AE11" s="21"/>
      <c r="AF11" s="21"/>
      <c r="AG11" s="21"/>
      <c r="AH11" s="21"/>
      <c r="AI11" s="21"/>
      <c r="AJ11" s="21"/>
    </row>
    <row r="12" spans="1:36" x14ac:dyDescent="0.25">
      <c r="A12" s="283" t="s">
        <v>297</v>
      </c>
      <c r="B12" s="284"/>
      <c r="C12" s="284"/>
      <c r="D12" s="284"/>
      <c r="E12" s="284"/>
      <c r="F12" s="284"/>
      <c r="G12" s="284"/>
      <c r="H12" s="284"/>
      <c r="I12" s="284"/>
      <c r="J12" s="284"/>
      <c r="K12" s="164"/>
      <c r="L12" s="281" t="s">
        <v>27</v>
      </c>
      <c r="M12" s="282"/>
      <c r="N12" s="281" t="s">
        <v>121</v>
      </c>
      <c r="O12" s="284"/>
      <c r="P12" s="284"/>
      <c r="Q12" s="284"/>
      <c r="R12" s="285"/>
      <c r="S12" s="310" t="s">
        <v>162</v>
      </c>
      <c r="T12" s="311"/>
      <c r="U12" s="311"/>
      <c r="V12" s="311"/>
      <c r="W12" s="311"/>
      <c r="X12" s="311"/>
      <c r="Y12" s="311"/>
      <c r="Z12" s="311"/>
      <c r="AA12" s="311"/>
      <c r="AB12" s="311"/>
      <c r="AC12" s="316" t="s">
        <v>163</v>
      </c>
      <c r="AD12" s="316"/>
      <c r="AE12" s="316"/>
      <c r="AF12" s="317"/>
      <c r="AG12" s="307" t="s">
        <v>379</v>
      </c>
      <c r="AH12" s="307"/>
      <c r="AI12" s="307"/>
      <c r="AJ12" s="307"/>
    </row>
    <row r="13" spans="1:36" ht="72" customHeight="1" x14ac:dyDescent="0.25">
      <c r="A13" s="56" t="s">
        <v>122</v>
      </c>
      <c r="B13" s="20" t="s">
        <v>123</v>
      </c>
      <c r="C13" s="1" t="s">
        <v>124</v>
      </c>
      <c r="D13" s="1" t="s">
        <v>125</v>
      </c>
      <c r="E13" s="52" t="s">
        <v>126</v>
      </c>
      <c r="F13" s="1" t="s">
        <v>127</v>
      </c>
      <c r="G13" s="1" t="s">
        <v>128</v>
      </c>
      <c r="H13" s="1" t="s">
        <v>129</v>
      </c>
      <c r="I13" s="2" t="s">
        <v>130</v>
      </c>
      <c r="J13" s="2" t="s">
        <v>164</v>
      </c>
      <c r="K13" s="178" t="s">
        <v>371</v>
      </c>
      <c r="L13" s="3" t="s">
        <v>69</v>
      </c>
      <c r="M13" s="5" t="s">
        <v>70</v>
      </c>
      <c r="N13" s="90" t="s">
        <v>296</v>
      </c>
      <c r="O13" s="90" t="s">
        <v>376</v>
      </c>
      <c r="P13" s="4" t="s">
        <v>133</v>
      </c>
      <c r="Q13" s="4" t="s">
        <v>134</v>
      </c>
      <c r="R13" s="4" t="s">
        <v>135</v>
      </c>
      <c r="S13" s="215" t="s">
        <v>165</v>
      </c>
      <c r="T13" s="216" t="s">
        <v>166</v>
      </c>
      <c r="U13" s="216" t="s">
        <v>167</v>
      </c>
      <c r="V13" s="216" t="s">
        <v>168</v>
      </c>
      <c r="W13" s="216" t="s">
        <v>169</v>
      </c>
      <c r="X13" s="216" t="s">
        <v>170</v>
      </c>
      <c r="Y13" s="216" t="s">
        <v>171</v>
      </c>
      <c r="Z13" s="216" t="s">
        <v>172</v>
      </c>
      <c r="AA13" s="216" t="s">
        <v>173</v>
      </c>
      <c r="AB13" s="4" t="s">
        <v>174</v>
      </c>
      <c r="AC13" s="217" t="s">
        <v>384</v>
      </c>
      <c r="AD13" s="217" t="s">
        <v>257</v>
      </c>
      <c r="AE13" s="217" t="s">
        <v>380</v>
      </c>
      <c r="AF13" s="218" t="s">
        <v>175</v>
      </c>
      <c r="AG13" s="217" t="s">
        <v>381</v>
      </c>
      <c r="AH13" s="217" t="s">
        <v>383</v>
      </c>
      <c r="AI13" s="217" t="s">
        <v>382</v>
      </c>
      <c r="AJ13" s="217" t="s">
        <v>385</v>
      </c>
    </row>
    <row r="14" spans="1:36" s="236" customFormat="1" x14ac:dyDescent="0.25">
      <c r="A14" s="219">
        <f>Table1[[#This Row],[Invoice No. ]]</f>
        <v>0</v>
      </c>
      <c r="B14" s="220">
        <f>Table1[[#This Row],[PDF Name]]</f>
        <v>0</v>
      </c>
      <c r="C14" s="221">
        <f>Table1[[#This Row],[Date of Invoice]]</f>
        <v>0</v>
      </c>
      <c r="D14" s="111">
        <f>Table1[[#This Row],[Vendor Name]]</f>
        <v>0</v>
      </c>
      <c r="E14" s="111" t="str">
        <f>'1. Project Expenses'!E14</f>
        <v xml:space="preserve">Labor for: </v>
      </c>
      <c r="F14" s="184">
        <f>'1. Project Expenses'!F14</f>
        <v>1</v>
      </c>
      <c r="G14" s="112">
        <f>'1. Project Expenses'!G14</f>
        <v>0</v>
      </c>
      <c r="H14" s="222" t="str">
        <f>'1. Project Expenses'!H14</f>
        <v>Unit</v>
      </c>
      <c r="I14" s="114">
        <f>'1. Project Expenses'!I14</f>
        <v>0</v>
      </c>
      <c r="J14" s="115">
        <f>'1. Project Expenses'!J14</f>
        <v>0</v>
      </c>
      <c r="K14" s="115">
        <f>'1. Project Expenses'!K14</f>
        <v>0</v>
      </c>
      <c r="L14" s="223" t="str">
        <f>'1. Project Expenses'!L14</f>
        <v>Internal Labor</v>
      </c>
      <c r="M14" s="224" t="str">
        <f>'1. Project Expenses'!M14</f>
        <v>Internal Labor</v>
      </c>
      <c r="N14" s="225">
        <f>'1. Project Expenses'!N14</f>
        <v>1</v>
      </c>
      <c r="O14" s="226">
        <f>Table2[[#This Row],[Price Per Qty]]</f>
        <v>0</v>
      </c>
      <c r="P14" s="118">
        <f t="shared" ref="P14:P77" si="0">N14*G14</f>
        <v>0</v>
      </c>
      <c r="Q14" s="227" t="str">
        <f>IF(Table2[[#This Row],[Total Cost of Materials for Project]]&lt;&gt;0,P14*$G$9,"")</f>
        <v/>
      </c>
      <c r="R14" s="228" t="str">
        <f>IF(Table2[[#This Row],[Total Cost of Materials for Project]]&lt;&gt;0,P14*$G$10,"")</f>
        <v/>
      </c>
      <c r="S14" s="229"/>
      <c r="T14" s="230"/>
      <c r="U14" s="230"/>
      <c r="V14" s="230"/>
      <c r="W14" s="230"/>
      <c r="X14" s="230"/>
      <c r="Y14" s="230"/>
      <c r="Z14" s="230"/>
      <c r="AA14" s="230"/>
      <c r="AB14" s="227"/>
      <c r="AC14" s="231">
        <f>SUMIF(AA14, "Yes", P14)</f>
        <v>0</v>
      </c>
      <c r="AD14" s="232" t="e">
        <f t="shared" ref="AD14:AD77" si="1">AC14*$G$9</f>
        <v>#VALUE!</v>
      </c>
      <c r="AE14" s="232" t="e">
        <f t="shared" ref="AE14:AE77" si="2">AC14*$G$10</f>
        <v>#VALUE!</v>
      </c>
      <c r="AF14" s="233">
        <f>SUMIF(AA14, "No", P14)</f>
        <v>0</v>
      </c>
      <c r="AG14" s="234">
        <f>Table1[[#This Row],[Qty Placed in Service for Project]]-Table2[[#This Row],[Qty Placed in Service for Project (MUST BE &lt;= DOCUMENTATION)]]</f>
        <v>0</v>
      </c>
      <c r="AH14" s="235">
        <f>Table1[[#This Row],[Total Cost of Materials for Project]]-Table2[[#This Row],[Total Allowable Expense]]</f>
        <v>0</v>
      </c>
      <c r="AI14" s="235" t="e">
        <f>Table1[[#This Row],[Awardee Match]]-Table2[[#This Row],[Awardee Match2]]</f>
        <v>#VALUE!</v>
      </c>
      <c r="AJ14" s="235" t="e">
        <f>Table1[[#This Row],[Program Match]]-Table2[[#This Row],[Program Match2]]</f>
        <v>#VALUE!</v>
      </c>
    </row>
    <row r="15" spans="1:36" x14ac:dyDescent="0.25">
      <c r="A15" s="219">
        <f>Table1[[#This Row],[Invoice No. ]]</f>
        <v>0</v>
      </c>
      <c r="B15" s="220">
        <f>Table1[[#This Row],[PDF Name]]</f>
        <v>0</v>
      </c>
      <c r="C15" s="221">
        <f>Table1[[#This Row],[Date of Invoice]]</f>
        <v>0</v>
      </c>
      <c r="D15" s="111">
        <f>Table1[[#This Row],[Vendor Name]]</f>
        <v>0</v>
      </c>
      <c r="E15" s="237">
        <f>'1. Project Expenses'!E15</f>
        <v>0</v>
      </c>
      <c r="F15" s="238">
        <f>'1. Project Expenses'!F15</f>
        <v>0</v>
      </c>
      <c r="G15" s="239">
        <f>'1. Project Expenses'!G15</f>
        <v>0</v>
      </c>
      <c r="H15" s="240">
        <f>'1. Project Expenses'!H15</f>
        <v>0</v>
      </c>
      <c r="I15" s="241">
        <f>'1. Project Expenses'!I15</f>
        <v>0</v>
      </c>
      <c r="J15" s="242">
        <f>'1. Project Expenses'!J15</f>
        <v>0</v>
      </c>
      <c r="K15" s="115">
        <f>'1. Project Expenses'!K15</f>
        <v>0</v>
      </c>
      <c r="L15" s="243">
        <f>'1. Project Expenses'!L15</f>
        <v>0</v>
      </c>
      <c r="M15" s="244">
        <f>'1. Project Expenses'!M15</f>
        <v>0</v>
      </c>
      <c r="N15" s="245">
        <f>'1. Project Expenses'!N15</f>
        <v>0</v>
      </c>
      <c r="O15" s="226">
        <f>Table2[[#This Row],[Price Per Qty]]</f>
        <v>0</v>
      </c>
      <c r="P15" s="246">
        <f t="shared" si="0"/>
        <v>0</v>
      </c>
      <c r="Q15" s="227" t="str">
        <f>IF(Table2[[#This Row],[Total Cost of Materials for Project]]&lt;&gt;0,P15*$G$9,"")</f>
        <v/>
      </c>
      <c r="R15" s="228" t="str">
        <f>IF(Table2[[#This Row],[Total Cost of Materials for Project]]&lt;&gt;0,P15*$G$10,"")</f>
        <v/>
      </c>
      <c r="S15" s="247"/>
      <c r="T15" s="230"/>
      <c r="U15" s="230"/>
      <c r="V15" s="230"/>
      <c r="W15" s="230"/>
      <c r="X15" s="230"/>
      <c r="Y15" s="230"/>
      <c r="Z15" s="230"/>
      <c r="AA15" s="230"/>
      <c r="AB15" s="6"/>
      <c r="AC15" s="248">
        <f>SUMIF(AA15, "Yes", P15)</f>
        <v>0</v>
      </c>
      <c r="AD15" s="18" t="e">
        <f t="shared" si="1"/>
        <v>#VALUE!</v>
      </c>
      <c r="AE15" s="18" t="e">
        <f t="shared" si="2"/>
        <v>#VALUE!</v>
      </c>
      <c r="AF15" s="249">
        <f>SUMIF(AA15, "No", P15)</f>
        <v>0</v>
      </c>
      <c r="AG15" s="234">
        <f>Table1[[#This Row],[Qty Placed in Service for Project]]-Table2[[#This Row],[Qty Placed in Service for Project (MUST BE &lt;= DOCUMENTATION)]]</f>
        <v>0</v>
      </c>
      <c r="AH15" s="235">
        <f>Table1[[#This Row],[Total Cost of Materials for Project]]-Table2[[#This Row],[Total Allowable Expense]]</f>
        <v>0</v>
      </c>
      <c r="AI15" s="235" t="e">
        <f>Table1[[#This Row],[Awardee Match]]-Table2[[#This Row],[Awardee Match2]]</f>
        <v>#VALUE!</v>
      </c>
      <c r="AJ15" s="235" t="e">
        <f>Table1[[#This Row],[Program Match]]-Table2[[#This Row],[Program Match2]]</f>
        <v>#VALUE!</v>
      </c>
    </row>
    <row r="16" spans="1:36" x14ac:dyDescent="0.25">
      <c r="A16" s="219">
        <f>Table1[[#This Row],[Invoice No. ]]</f>
        <v>0</v>
      </c>
      <c r="B16" s="220">
        <f>Table1[[#This Row],[PDF Name]]</f>
        <v>0</v>
      </c>
      <c r="C16" s="221">
        <f>Table1[[#This Row],[Date of Invoice]]</f>
        <v>0</v>
      </c>
      <c r="D16" s="111">
        <f>Table1[[#This Row],[Vendor Name]]</f>
        <v>0</v>
      </c>
      <c r="E16" s="237">
        <f>'1. Project Expenses'!E16</f>
        <v>0</v>
      </c>
      <c r="F16" s="238">
        <f>'1. Project Expenses'!F16</f>
        <v>0</v>
      </c>
      <c r="G16" s="239">
        <f>'1. Project Expenses'!G16</f>
        <v>0</v>
      </c>
      <c r="H16" s="240">
        <f>'1. Project Expenses'!H16</f>
        <v>0</v>
      </c>
      <c r="I16" s="241">
        <f>'1. Project Expenses'!I16</f>
        <v>0</v>
      </c>
      <c r="J16" s="242">
        <f>'1. Project Expenses'!J16</f>
        <v>0</v>
      </c>
      <c r="K16" s="115">
        <f>'1. Project Expenses'!K16</f>
        <v>0</v>
      </c>
      <c r="L16" s="243">
        <f>'1. Project Expenses'!L16</f>
        <v>0</v>
      </c>
      <c r="M16" s="244">
        <f>'1. Project Expenses'!M16</f>
        <v>0</v>
      </c>
      <c r="N16" s="245">
        <f>'1. Project Expenses'!N16</f>
        <v>0</v>
      </c>
      <c r="O16" s="226">
        <f>Table2[[#This Row],[Price Per Qty]]</f>
        <v>0</v>
      </c>
      <c r="P16" s="246">
        <f t="shared" si="0"/>
        <v>0</v>
      </c>
      <c r="Q16" s="227" t="str">
        <f>IF(Table2[[#This Row],[Total Cost of Materials for Project]]&lt;&gt;0,P16*$G$9,"")</f>
        <v/>
      </c>
      <c r="R16" s="228" t="str">
        <f>IF(Table2[[#This Row],[Total Cost of Materials for Project]]&lt;&gt;0,P16*$G$10,"")</f>
        <v/>
      </c>
      <c r="S16" s="247"/>
      <c r="T16" s="230"/>
      <c r="U16" s="230"/>
      <c r="V16" s="230"/>
      <c r="W16" s="230"/>
      <c r="X16" s="230"/>
      <c r="Y16" s="230"/>
      <c r="Z16" s="230"/>
      <c r="AA16" s="230"/>
      <c r="AB16" s="6"/>
      <c r="AC16" s="248">
        <f t="shared" ref="AC16:AC79" si="3">SUMIF(AA16, "Yes", P16)</f>
        <v>0</v>
      </c>
      <c r="AD16" s="18" t="e">
        <f t="shared" si="1"/>
        <v>#VALUE!</v>
      </c>
      <c r="AE16" s="18" t="e">
        <f t="shared" si="2"/>
        <v>#VALUE!</v>
      </c>
      <c r="AF16" s="249">
        <f t="shared" ref="AF16:AF79" si="4">SUMIF(AA16, "No", P16)</f>
        <v>0</v>
      </c>
      <c r="AG16" s="234">
        <f>Table1[[#This Row],[Qty Placed in Service for Project]]-Table2[[#This Row],[Qty Placed in Service for Project (MUST BE &lt;= DOCUMENTATION)]]</f>
        <v>0</v>
      </c>
      <c r="AH16" s="235">
        <f>Table1[[#This Row],[Total Cost of Materials for Project]]-Table2[[#This Row],[Total Allowable Expense]]</f>
        <v>0</v>
      </c>
      <c r="AI16" s="235" t="e">
        <f>Table1[[#This Row],[Awardee Match]]-Table2[[#This Row],[Awardee Match2]]</f>
        <v>#VALUE!</v>
      </c>
      <c r="AJ16" s="235" t="e">
        <f>Table1[[#This Row],[Program Match]]-Table2[[#This Row],[Program Match2]]</f>
        <v>#VALUE!</v>
      </c>
    </row>
    <row r="17" spans="1:36" x14ac:dyDescent="0.25">
      <c r="A17" s="219">
        <f>Table1[[#This Row],[Invoice No. ]]</f>
        <v>0</v>
      </c>
      <c r="B17" s="220">
        <f>Table1[[#This Row],[PDF Name]]</f>
        <v>0</v>
      </c>
      <c r="C17" s="221">
        <f>Table1[[#This Row],[Date of Invoice]]</f>
        <v>0</v>
      </c>
      <c r="D17" s="111">
        <f>Table1[[#This Row],[Vendor Name]]</f>
        <v>0</v>
      </c>
      <c r="E17" s="237">
        <f>'1. Project Expenses'!E17</f>
        <v>0</v>
      </c>
      <c r="F17" s="238">
        <f>'1. Project Expenses'!F17</f>
        <v>0</v>
      </c>
      <c r="G17" s="239">
        <f>'1. Project Expenses'!G17</f>
        <v>0</v>
      </c>
      <c r="H17" s="240">
        <f>'1. Project Expenses'!H17</f>
        <v>0</v>
      </c>
      <c r="I17" s="241">
        <f>'1. Project Expenses'!I17</f>
        <v>0</v>
      </c>
      <c r="J17" s="242">
        <f>'1. Project Expenses'!J17</f>
        <v>0</v>
      </c>
      <c r="K17" s="115">
        <f>'1. Project Expenses'!K17</f>
        <v>0</v>
      </c>
      <c r="L17" s="243">
        <f>'1. Project Expenses'!L17</f>
        <v>0</v>
      </c>
      <c r="M17" s="244">
        <f>'1. Project Expenses'!M17</f>
        <v>0</v>
      </c>
      <c r="N17" s="245">
        <f>'1. Project Expenses'!N17</f>
        <v>0</v>
      </c>
      <c r="O17" s="226">
        <f>Table2[[#This Row],[Price Per Qty]]</f>
        <v>0</v>
      </c>
      <c r="P17" s="246">
        <f t="shared" si="0"/>
        <v>0</v>
      </c>
      <c r="Q17" s="227" t="str">
        <f>IF(Table2[[#This Row],[Total Cost of Materials for Project]]&lt;&gt;0,P17*$G$9,"")</f>
        <v/>
      </c>
      <c r="R17" s="228" t="str">
        <f>IF(Table2[[#This Row],[Total Cost of Materials for Project]]&lt;&gt;0,P17*$G$10,"")</f>
        <v/>
      </c>
      <c r="S17" s="247"/>
      <c r="T17" s="230"/>
      <c r="U17" s="230"/>
      <c r="V17" s="230"/>
      <c r="W17" s="230"/>
      <c r="X17" s="230"/>
      <c r="Y17" s="230"/>
      <c r="Z17" s="230"/>
      <c r="AA17" s="230"/>
      <c r="AB17" s="6"/>
      <c r="AC17" s="248">
        <f t="shared" si="3"/>
        <v>0</v>
      </c>
      <c r="AD17" s="18" t="e">
        <f t="shared" si="1"/>
        <v>#VALUE!</v>
      </c>
      <c r="AE17" s="18" t="e">
        <f t="shared" si="2"/>
        <v>#VALUE!</v>
      </c>
      <c r="AF17" s="249">
        <f t="shared" si="4"/>
        <v>0</v>
      </c>
      <c r="AG17" s="234">
        <f>Table1[[#This Row],[Qty Placed in Service for Project]]-Table2[[#This Row],[Qty Placed in Service for Project (MUST BE &lt;= DOCUMENTATION)]]</f>
        <v>0</v>
      </c>
      <c r="AH17" s="235">
        <f>Table1[[#This Row],[Total Cost of Materials for Project]]-Table2[[#This Row],[Total Allowable Expense]]</f>
        <v>0</v>
      </c>
      <c r="AI17" s="235" t="e">
        <f>Table1[[#This Row],[Awardee Match]]-Table2[[#This Row],[Awardee Match2]]</f>
        <v>#VALUE!</v>
      </c>
      <c r="AJ17" s="235" t="e">
        <f>Table1[[#This Row],[Program Match]]-Table2[[#This Row],[Program Match2]]</f>
        <v>#VALUE!</v>
      </c>
    </row>
    <row r="18" spans="1:36" x14ac:dyDescent="0.25">
      <c r="A18" s="219">
        <f>Table1[[#This Row],[Invoice No. ]]</f>
        <v>0</v>
      </c>
      <c r="B18" s="220">
        <f>Table1[[#This Row],[PDF Name]]</f>
        <v>0</v>
      </c>
      <c r="C18" s="221">
        <f>Table1[[#This Row],[Date of Invoice]]</f>
        <v>0</v>
      </c>
      <c r="D18" s="111">
        <f>Table1[[#This Row],[Vendor Name]]</f>
        <v>0</v>
      </c>
      <c r="E18" s="237">
        <f>'1. Project Expenses'!E18</f>
        <v>0</v>
      </c>
      <c r="F18" s="238">
        <f>'1. Project Expenses'!F18</f>
        <v>0</v>
      </c>
      <c r="G18" s="239">
        <f>'1. Project Expenses'!G18</f>
        <v>0</v>
      </c>
      <c r="H18" s="240">
        <f>'1. Project Expenses'!H18</f>
        <v>0</v>
      </c>
      <c r="I18" s="241">
        <f>'1. Project Expenses'!I18</f>
        <v>0</v>
      </c>
      <c r="J18" s="242">
        <f>'1. Project Expenses'!J18</f>
        <v>0</v>
      </c>
      <c r="K18" s="115">
        <f>'1. Project Expenses'!K18</f>
        <v>0</v>
      </c>
      <c r="L18" s="243">
        <f>'1. Project Expenses'!L18</f>
        <v>0</v>
      </c>
      <c r="M18" s="244">
        <f>'1. Project Expenses'!M18</f>
        <v>0</v>
      </c>
      <c r="N18" s="245">
        <f>'1. Project Expenses'!N18</f>
        <v>0</v>
      </c>
      <c r="O18" s="226">
        <f>Table2[[#This Row],[Price Per Qty]]</f>
        <v>0</v>
      </c>
      <c r="P18" s="246">
        <f t="shared" si="0"/>
        <v>0</v>
      </c>
      <c r="Q18" s="227" t="str">
        <f>IF(Table2[[#This Row],[Total Cost of Materials for Project]]&lt;&gt;0,P18*$G$9,"")</f>
        <v/>
      </c>
      <c r="R18" s="228" t="str">
        <f>IF(Table2[[#This Row],[Total Cost of Materials for Project]]&lt;&gt;0,P18*$G$10,"")</f>
        <v/>
      </c>
      <c r="S18" s="247"/>
      <c r="T18" s="230"/>
      <c r="U18" s="230"/>
      <c r="V18" s="230"/>
      <c r="W18" s="230"/>
      <c r="X18" s="230"/>
      <c r="Y18" s="230"/>
      <c r="Z18" s="230"/>
      <c r="AA18" s="230"/>
      <c r="AB18" s="6"/>
      <c r="AC18" s="248">
        <f t="shared" si="3"/>
        <v>0</v>
      </c>
      <c r="AD18" s="18" t="e">
        <f t="shared" si="1"/>
        <v>#VALUE!</v>
      </c>
      <c r="AE18" s="18" t="e">
        <f t="shared" si="2"/>
        <v>#VALUE!</v>
      </c>
      <c r="AF18" s="249">
        <f t="shared" si="4"/>
        <v>0</v>
      </c>
      <c r="AG18" s="234">
        <f>Table1[[#This Row],[Qty Placed in Service for Project]]-Table2[[#This Row],[Qty Placed in Service for Project (MUST BE &lt;= DOCUMENTATION)]]</f>
        <v>0</v>
      </c>
      <c r="AH18" s="235">
        <f>Table1[[#This Row],[Total Cost of Materials for Project]]-Table2[[#This Row],[Total Allowable Expense]]</f>
        <v>0</v>
      </c>
      <c r="AI18" s="235" t="e">
        <f>Table1[[#This Row],[Awardee Match]]-Table2[[#This Row],[Awardee Match2]]</f>
        <v>#VALUE!</v>
      </c>
      <c r="AJ18" s="235" t="e">
        <f>Table1[[#This Row],[Program Match]]-Table2[[#This Row],[Program Match2]]</f>
        <v>#VALUE!</v>
      </c>
    </row>
    <row r="19" spans="1:36" x14ac:dyDescent="0.25">
      <c r="A19" s="219">
        <f>Table1[[#This Row],[Invoice No. ]]</f>
        <v>0</v>
      </c>
      <c r="B19" s="220">
        <f>Table1[[#This Row],[PDF Name]]</f>
        <v>0</v>
      </c>
      <c r="C19" s="221">
        <f>Table1[[#This Row],[Date of Invoice]]</f>
        <v>0</v>
      </c>
      <c r="D19" s="111">
        <f>Table1[[#This Row],[Vendor Name]]</f>
        <v>0</v>
      </c>
      <c r="E19" s="237">
        <f>'1. Project Expenses'!E19</f>
        <v>0</v>
      </c>
      <c r="F19" s="238">
        <f>'1. Project Expenses'!F19</f>
        <v>0</v>
      </c>
      <c r="G19" s="239">
        <f>'1. Project Expenses'!G19</f>
        <v>0</v>
      </c>
      <c r="H19" s="240">
        <f>'1. Project Expenses'!H19</f>
        <v>0</v>
      </c>
      <c r="I19" s="241">
        <f>'1. Project Expenses'!I19</f>
        <v>0</v>
      </c>
      <c r="J19" s="242">
        <f>'1. Project Expenses'!J19</f>
        <v>0</v>
      </c>
      <c r="K19" s="115">
        <f>'1. Project Expenses'!K19</f>
        <v>0</v>
      </c>
      <c r="L19" s="243">
        <f>'1. Project Expenses'!L19</f>
        <v>0</v>
      </c>
      <c r="M19" s="244">
        <f>'1. Project Expenses'!M19</f>
        <v>0</v>
      </c>
      <c r="N19" s="245">
        <f>'1. Project Expenses'!N19</f>
        <v>0</v>
      </c>
      <c r="O19" s="226">
        <f>Table2[[#This Row],[Price Per Qty]]</f>
        <v>0</v>
      </c>
      <c r="P19" s="246">
        <f t="shared" si="0"/>
        <v>0</v>
      </c>
      <c r="Q19" s="227" t="str">
        <f>IF(Table2[[#This Row],[Total Cost of Materials for Project]]&lt;&gt;0,P19*$G$9,"")</f>
        <v/>
      </c>
      <c r="R19" s="228" t="str">
        <f>IF(Table2[[#This Row],[Total Cost of Materials for Project]]&lt;&gt;0,P19*$G$10,"")</f>
        <v/>
      </c>
      <c r="S19" s="247"/>
      <c r="T19" s="230"/>
      <c r="U19" s="230"/>
      <c r="V19" s="230"/>
      <c r="W19" s="230"/>
      <c r="X19" s="230"/>
      <c r="Y19" s="230"/>
      <c r="Z19" s="230"/>
      <c r="AA19" s="230"/>
      <c r="AB19" s="6"/>
      <c r="AC19" s="248">
        <f t="shared" si="3"/>
        <v>0</v>
      </c>
      <c r="AD19" s="18" t="e">
        <f t="shared" si="1"/>
        <v>#VALUE!</v>
      </c>
      <c r="AE19" s="18" t="e">
        <f t="shared" si="2"/>
        <v>#VALUE!</v>
      </c>
      <c r="AF19" s="249">
        <f t="shared" si="4"/>
        <v>0</v>
      </c>
      <c r="AG19" s="234">
        <f>Table1[[#This Row],[Qty Placed in Service for Project]]-Table2[[#This Row],[Qty Placed in Service for Project (MUST BE &lt;= DOCUMENTATION)]]</f>
        <v>0</v>
      </c>
      <c r="AH19" s="235">
        <f>Table1[[#This Row],[Total Cost of Materials for Project]]-Table2[[#This Row],[Total Allowable Expense]]</f>
        <v>0</v>
      </c>
      <c r="AI19" s="235" t="e">
        <f>Table1[[#This Row],[Awardee Match]]-Table2[[#This Row],[Awardee Match2]]</f>
        <v>#VALUE!</v>
      </c>
      <c r="AJ19" s="235" t="e">
        <f>Table1[[#This Row],[Program Match]]-Table2[[#This Row],[Program Match2]]</f>
        <v>#VALUE!</v>
      </c>
    </row>
    <row r="20" spans="1:36" x14ac:dyDescent="0.25">
      <c r="A20" s="219">
        <f>Table1[[#This Row],[Invoice No. ]]</f>
        <v>0</v>
      </c>
      <c r="B20" s="220">
        <f>Table1[[#This Row],[PDF Name]]</f>
        <v>0</v>
      </c>
      <c r="C20" s="221">
        <f>Table1[[#This Row],[Date of Invoice]]</f>
        <v>0</v>
      </c>
      <c r="D20" s="111">
        <f>Table1[[#This Row],[Vendor Name]]</f>
        <v>0</v>
      </c>
      <c r="E20" s="237">
        <f>'1. Project Expenses'!E20</f>
        <v>0</v>
      </c>
      <c r="F20" s="238">
        <f>'1. Project Expenses'!F20</f>
        <v>0</v>
      </c>
      <c r="G20" s="239">
        <f>'1. Project Expenses'!G20</f>
        <v>0</v>
      </c>
      <c r="H20" s="240">
        <f>'1. Project Expenses'!H20</f>
        <v>0</v>
      </c>
      <c r="I20" s="241">
        <f>'1. Project Expenses'!I20</f>
        <v>0</v>
      </c>
      <c r="J20" s="242">
        <f>'1. Project Expenses'!J20</f>
        <v>0</v>
      </c>
      <c r="K20" s="115">
        <f>'1. Project Expenses'!K20</f>
        <v>0</v>
      </c>
      <c r="L20" s="243">
        <f>'1. Project Expenses'!L20</f>
        <v>0</v>
      </c>
      <c r="M20" s="244">
        <f>'1. Project Expenses'!M20</f>
        <v>0</v>
      </c>
      <c r="N20" s="245">
        <f>'1. Project Expenses'!N20</f>
        <v>0</v>
      </c>
      <c r="O20" s="226">
        <f>Table2[[#This Row],[Price Per Qty]]</f>
        <v>0</v>
      </c>
      <c r="P20" s="246">
        <f t="shared" si="0"/>
        <v>0</v>
      </c>
      <c r="Q20" s="227" t="str">
        <f>IF(Table2[[#This Row],[Total Cost of Materials for Project]]&lt;&gt;0,P20*$G$9,"")</f>
        <v/>
      </c>
      <c r="R20" s="228" t="str">
        <f>IF(Table2[[#This Row],[Total Cost of Materials for Project]]&lt;&gt;0,P20*$G$10,"")</f>
        <v/>
      </c>
      <c r="S20" s="247"/>
      <c r="T20" s="230"/>
      <c r="U20" s="230"/>
      <c r="V20" s="230"/>
      <c r="W20" s="230"/>
      <c r="X20" s="230"/>
      <c r="Y20" s="230"/>
      <c r="Z20" s="230"/>
      <c r="AA20" s="230"/>
      <c r="AB20" s="6"/>
      <c r="AC20" s="248">
        <f t="shared" si="3"/>
        <v>0</v>
      </c>
      <c r="AD20" s="18" t="e">
        <f t="shared" si="1"/>
        <v>#VALUE!</v>
      </c>
      <c r="AE20" s="18" t="e">
        <f t="shared" si="2"/>
        <v>#VALUE!</v>
      </c>
      <c r="AF20" s="249">
        <f t="shared" si="4"/>
        <v>0</v>
      </c>
      <c r="AG20" s="234">
        <f>Table1[[#This Row],[Qty Placed in Service for Project]]-Table2[[#This Row],[Qty Placed in Service for Project (MUST BE &lt;= DOCUMENTATION)]]</f>
        <v>0</v>
      </c>
      <c r="AH20" s="235">
        <f>Table1[[#This Row],[Total Cost of Materials for Project]]-Table2[[#This Row],[Total Allowable Expense]]</f>
        <v>0</v>
      </c>
      <c r="AI20" s="235" t="e">
        <f>Table1[[#This Row],[Awardee Match]]-Table2[[#This Row],[Awardee Match2]]</f>
        <v>#VALUE!</v>
      </c>
      <c r="AJ20" s="235" t="e">
        <f>Table1[[#This Row],[Program Match]]-Table2[[#This Row],[Program Match2]]</f>
        <v>#VALUE!</v>
      </c>
    </row>
    <row r="21" spans="1:36" x14ac:dyDescent="0.25">
      <c r="A21" s="219">
        <f>Table1[[#This Row],[Invoice No. ]]</f>
        <v>0</v>
      </c>
      <c r="B21" s="220">
        <f>Table1[[#This Row],[PDF Name]]</f>
        <v>0</v>
      </c>
      <c r="C21" s="221">
        <f>Table1[[#This Row],[Date of Invoice]]</f>
        <v>0</v>
      </c>
      <c r="D21" s="111">
        <f>Table1[[#This Row],[Vendor Name]]</f>
        <v>0</v>
      </c>
      <c r="E21" s="237">
        <f>'1. Project Expenses'!E21</f>
        <v>0</v>
      </c>
      <c r="F21" s="238">
        <f>'1. Project Expenses'!F21</f>
        <v>0</v>
      </c>
      <c r="G21" s="239">
        <f>'1. Project Expenses'!G21</f>
        <v>0</v>
      </c>
      <c r="H21" s="240">
        <f>'1. Project Expenses'!H21</f>
        <v>0</v>
      </c>
      <c r="I21" s="241">
        <f>'1. Project Expenses'!I21</f>
        <v>0</v>
      </c>
      <c r="J21" s="242">
        <f>'1. Project Expenses'!J21</f>
        <v>0</v>
      </c>
      <c r="K21" s="115">
        <f>'1. Project Expenses'!K21</f>
        <v>0</v>
      </c>
      <c r="L21" s="243">
        <f>'1. Project Expenses'!L21</f>
        <v>0</v>
      </c>
      <c r="M21" s="244">
        <f>'1. Project Expenses'!M21</f>
        <v>0</v>
      </c>
      <c r="N21" s="245">
        <f>'1. Project Expenses'!N21</f>
        <v>0</v>
      </c>
      <c r="O21" s="226">
        <f>Table2[[#This Row],[Price Per Qty]]</f>
        <v>0</v>
      </c>
      <c r="P21" s="246">
        <f t="shared" si="0"/>
        <v>0</v>
      </c>
      <c r="Q21" s="227" t="str">
        <f>IF(Table2[[#This Row],[Total Cost of Materials for Project]]&lt;&gt;0,P21*$G$9,"")</f>
        <v/>
      </c>
      <c r="R21" s="228" t="str">
        <f>IF(Table2[[#This Row],[Total Cost of Materials for Project]]&lt;&gt;0,P21*$G$10,"")</f>
        <v/>
      </c>
      <c r="S21" s="247"/>
      <c r="T21" s="230"/>
      <c r="U21" s="230"/>
      <c r="V21" s="230"/>
      <c r="W21" s="230"/>
      <c r="X21" s="230"/>
      <c r="Y21" s="230"/>
      <c r="Z21" s="230"/>
      <c r="AA21" s="230"/>
      <c r="AB21" s="6"/>
      <c r="AC21" s="248">
        <f t="shared" si="3"/>
        <v>0</v>
      </c>
      <c r="AD21" s="18" t="e">
        <f t="shared" si="1"/>
        <v>#VALUE!</v>
      </c>
      <c r="AE21" s="18" t="e">
        <f t="shared" si="2"/>
        <v>#VALUE!</v>
      </c>
      <c r="AF21" s="249">
        <f t="shared" si="4"/>
        <v>0</v>
      </c>
      <c r="AG21" s="234">
        <f>Table1[[#This Row],[Qty Placed in Service for Project]]-Table2[[#This Row],[Qty Placed in Service for Project (MUST BE &lt;= DOCUMENTATION)]]</f>
        <v>0</v>
      </c>
      <c r="AH21" s="235">
        <f>Table1[[#This Row],[Total Cost of Materials for Project]]-Table2[[#This Row],[Total Allowable Expense]]</f>
        <v>0</v>
      </c>
      <c r="AI21" s="235" t="e">
        <f>Table1[[#This Row],[Awardee Match]]-Table2[[#This Row],[Awardee Match2]]</f>
        <v>#VALUE!</v>
      </c>
      <c r="AJ21" s="235" t="e">
        <f>Table1[[#This Row],[Program Match]]-Table2[[#This Row],[Program Match2]]</f>
        <v>#VALUE!</v>
      </c>
    </row>
    <row r="22" spans="1:36" x14ac:dyDescent="0.25">
      <c r="A22" s="219">
        <f>Table1[[#This Row],[Invoice No. ]]</f>
        <v>0</v>
      </c>
      <c r="B22" s="220">
        <f>Table1[[#This Row],[PDF Name]]</f>
        <v>0</v>
      </c>
      <c r="C22" s="221">
        <f>Table1[[#This Row],[Date of Invoice]]</f>
        <v>0</v>
      </c>
      <c r="D22" s="111">
        <f>Table1[[#This Row],[Vendor Name]]</f>
        <v>0</v>
      </c>
      <c r="E22" s="237">
        <f>'1. Project Expenses'!E22</f>
        <v>0</v>
      </c>
      <c r="F22" s="238">
        <f>'1. Project Expenses'!F22</f>
        <v>0</v>
      </c>
      <c r="G22" s="239">
        <f>'1. Project Expenses'!G22</f>
        <v>0</v>
      </c>
      <c r="H22" s="240">
        <f>'1. Project Expenses'!H22</f>
        <v>0</v>
      </c>
      <c r="I22" s="241">
        <f>'1. Project Expenses'!I22</f>
        <v>0</v>
      </c>
      <c r="J22" s="242">
        <f>'1. Project Expenses'!J22</f>
        <v>0</v>
      </c>
      <c r="K22" s="115">
        <f>'1. Project Expenses'!K22</f>
        <v>0</v>
      </c>
      <c r="L22" s="243">
        <f>'1. Project Expenses'!L22</f>
        <v>0</v>
      </c>
      <c r="M22" s="244">
        <f>'1. Project Expenses'!M22</f>
        <v>0</v>
      </c>
      <c r="N22" s="245">
        <f>'1. Project Expenses'!N22</f>
        <v>0</v>
      </c>
      <c r="O22" s="226">
        <f>Table2[[#This Row],[Price Per Qty]]</f>
        <v>0</v>
      </c>
      <c r="P22" s="246">
        <f t="shared" si="0"/>
        <v>0</v>
      </c>
      <c r="Q22" s="227" t="str">
        <f>IF(Table2[[#This Row],[Total Cost of Materials for Project]]&lt;&gt;0,P22*$G$9,"")</f>
        <v/>
      </c>
      <c r="R22" s="228" t="str">
        <f>IF(Table2[[#This Row],[Total Cost of Materials for Project]]&lt;&gt;0,P22*$G$10,"")</f>
        <v/>
      </c>
      <c r="S22" s="247"/>
      <c r="T22" s="230"/>
      <c r="U22" s="230"/>
      <c r="V22" s="230"/>
      <c r="W22" s="230"/>
      <c r="X22" s="230"/>
      <c r="Y22" s="230"/>
      <c r="Z22" s="230"/>
      <c r="AA22" s="230"/>
      <c r="AB22" s="6"/>
      <c r="AC22" s="248">
        <f t="shared" si="3"/>
        <v>0</v>
      </c>
      <c r="AD22" s="18" t="e">
        <f t="shared" si="1"/>
        <v>#VALUE!</v>
      </c>
      <c r="AE22" s="18" t="e">
        <f t="shared" si="2"/>
        <v>#VALUE!</v>
      </c>
      <c r="AF22" s="249">
        <f t="shared" si="4"/>
        <v>0</v>
      </c>
      <c r="AG22" s="234">
        <f>Table1[[#This Row],[Qty Placed in Service for Project]]-Table2[[#This Row],[Qty Placed in Service for Project (MUST BE &lt;= DOCUMENTATION)]]</f>
        <v>0</v>
      </c>
      <c r="AH22" s="235">
        <f>Table1[[#This Row],[Total Cost of Materials for Project]]-Table2[[#This Row],[Total Allowable Expense]]</f>
        <v>0</v>
      </c>
      <c r="AI22" s="235" t="e">
        <f>Table1[[#This Row],[Awardee Match]]-Table2[[#This Row],[Awardee Match2]]</f>
        <v>#VALUE!</v>
      </c>
      <c r="AJ22" s="235" t="e">
        <f>Table1[[#This Row],[Program Match]]-Table2[[#This Row],[Program Match2]]</f>
        <v>#VALUE!</v>
      </c>
    </row>
    <row r="23" spans="1:36" x14ac:dyDescent="0.25">
      <c r="A23" s="219">
        <f>Table1[[#This Row],[Invoice No. ]]</f>
        <v>0</v>
      </c>
      <c r="B23" s="220">
        <f>Table1[[#This Row],[PDF Name]]</f>
        <v>0</v>
      </c>
      <c r="C23" s="221">
        <f>Table1[[#This Row],[Date of Invoice]]</f>
        <v>0</v>
      </c>
      <c r="D23" s="111">
        <f>Table1[[#This Row],[Vendor Name]]</f>
        <v>0</v>
      </c>
      <c r="E23" s="237">
        <f>'1. Project Expenses'!E23</f>
        <v>0</v>
      </c>
      <c r="F23" s="238">
        <f>'1. Project Expenses'!F23</f>
        <v>0</v>
      </c>
      <c r="G23" s="239">
        <f>'1. Project Expenses'!G23</f>
        <v>0</v>
      </c>
      <c r="H23" s="240">
        <f>'1. Project Expenses'!H23</f>
        <v>0</v>
      </c>
      <c r="I23" s="241">
        <f>'1. Project Expenses'!I23</f>
        <v>0</v>
      </c>
      <c r="J23" s="242">
        <f>'1. Project Expenses'!J23</f>
        <v>0</v>
      </c>
      <c r="K23" s="115">
        <f>'1. Project Expenses'!K23</f>
        <v>0</v>
      </c>
      <c r="L23" s="243">
        <f>'1. Project Expenses'!L23</f>
        <v>0</v>
      </c>
      <c r="M23" s="244">
        <f>'1. Project Expenses'!M23</f>
        <v>0</v>
      </c>
      <c r="N23" s="245">
        <f>'1. Project Expenses'!N23</f>
        <v>0</v>
      </c>
      <c r="O23" s="226">
        <f>Table2[[#This Row],[Price Per Qty]]</f>
        <v>0</v>
      </c>
      <c r="P23" s="246">
        <f t="shared" si="0"/>
        <v>0</v>
      </c>
      <c r="Q23" s="227" t="str">
        <f>IF(Table2[[#This Row],[Total Cost of Materials for Project]]&lt;&gt;0,P23*$G$9,"")</f>
        <v/>
      </c>
      <c r="R23" s="228" t="str">
        <f>IF(Table2[[#This Row],[Total Cost of Materials for Project]]&lt;&gt;0,P23*$G$10,"")</f>
        <v/>
      </c>
      <c r="S23" s="247"/>
      <c r="T23" s="230"/>
      <c r="U23" s="230"/>
      <c r="V23" s="230"/>
      <c r="W23" s="230"/>
      <c r="X23" s="230"/>
      <c r="Y23" s="230"/>
      <c r="Z23" s="230"/>
      <c r="AA23" s="230"/>
      <c r="AB23" s="6"/>
      <c r="AC23" s="248">
        <f t="shared" si="3"/>
        <v>0</v>
      </c>
      <c r="AD23" s="18" t="e">
        <f t="shared" si="1"/>
        <v>#VALUE!</v>
      </c>
      <c r="AE23" s="18" t="e">
        <f t="shared" si="2"/>
        <v>#VALUE!</v>
      </c>
      <c r="AF23" s="249">
        <f t="shared" si="4"/>
        <v>0</v>
      </c>
      <c r="AG23" s="234">
        <f>Table1[[#This Row],[Qty Placed in Service for Project]]-Table2[[#This Row],[Qty Placed in Service for Project (MUST BE &lt;= DOCUMENTATION)]]</f>
        <v>0</v>
      </c>
      <c r="AH23" s="235">
        <f>Table1[[#This Row],[Total Cost of Materials for Project]]-Table2[[#This Row],[Total Allowable Expense]]</f>
        <v>0</v>
      </c>
      <c r="AI23" s="235" t="e">
        <f>Table1[[#This Row],[Awardee Match]]-Table2[[#This Row],[Awardee Match2]]</f>
        <v>#VALUE!</v>
      </c>
      <c r="AJ23" s="235" t="e">
        <f>Table1[[#This Row],[Program Match]]-Table2[[#This Row],[Program Match2]]</f>
        <v>#VALUE!</v>
      </c>
    </row>
    <row r="24" spans="1:36" x14ac:dyDescent="0.25">
      <c r="A24" s="219">
        <f>Table1[[#This Row],[Invoice No. ]]</f>
        <v>0</v>
      </c>
      <c r="B24" s="220">
        <f>Table1[[#This Row],[PDF Name]]</f>
        <v>0</v>
      </c>
      <c r="C24" s="221">
        <f>Table1[[#This Row],[Date of Invoice]]</f>
        <v>0</v>
      </c>
      <c r="D24" s="111">
        <f>Table1[[#This Row],[Vendor Name]]</f>
        <v>0</v>
      </c>
      <c r="E24" s="237">
        <f>'1. Project Expenses'!E24</f>
        <v>0</v>
      </c>
      <c r="F24" s="238">
        <f>'1. Project Expenses'!F24</f>
        <v>0</v>
      </c>
      <c r="G24" s="239">
        <f>'1. Project Expenses'!G24</f>
        <v>0</v>
      </c>
      <c r="H24" s="240">
        <f>'1. Project Expenses'!H24</f>
        <v>0</v>
      </c>
      <c r="I24" s="241">
        <f>'1. Project Expenses'!I24</f>
        <v>0</v>
      </c>
      <c r="J24" s="242">
        <f>'1. Project Expenses'!J24</f>
        <v>0</v>
      </c>
      <c r="K24" s="115">
        <f>'1. Project Expenses'!K24</f>
        <v>0</v>
      </c>
      <c r="L24" s="243">
        <f>'1. Project Expenses'!L24</f>
        <v>0</v>
      </c>
      <c r="M24" s="244">
        <f>'1. Project Expenses'!M24</f>
        <v>0</v>
      </c>
      <c r="N24" s="245">
        <f>'1. Project Expenses'!N24</f>
        <v>0</v>
      </c>
      <c r="O24" s="226">
        <f>Table2[[#This Row],[Price Per Qty]]</f>
        <v>0</v>
      </c>
      <c r="P24" s="246">
        <f t="shared" si="0"/>
        <v>0</v>
      </c>
      <c r="Q24" s="227" t="str">
        <f>IF(Table2[[#This Row],[Total Cost of Materials for Project]]&lt;&gt;0,P24*$G$9,"")</f>
        <v/>
      </c>
      <c r="R24" s="228" t="str">
        <f>IF(Table2[[#This Row],[Total Cost of Materials for Project]]&lt;&gt;0,P24*$G$10,"")</f>
        <v/>
      </c>
      <c r="S24" s="247"/>
      <c r="T24" s="230"/>
      <c r="U24" s="230"/>
      <c r="V24" s="230"/>
      <c r="W24" s="230"/>
      <c r="X24" s="230"/>
      <c r="Y24" s="230"/>
      <c r="Z24" s="230"/>
      <c r="AA24" s="230"/>
      <c r="AB24" s="6"/>
      <c r="AC24" s="248">
        <f t="shared" si="3"/>
        <v>0</v>
      </c>
      <c r="AD24" s="18" t="e">
        <f t="shared" si="1"/>
        <v>#VALUE!</v>
      </c>
      <c r="AE24" s="18" t="e">
        <f t="shared" si="2"/>
        <v>#VALUE!</v>
      </c>
      <c r="AF24" s="249">
        <f t="shared" si="4"/>
        <v>0</v>
      </c>
      <c r="AG24" s="234">
        <f>Table1[[#This Row],[Qty Placed in Service for Project]]-Table2[[#This Row],[Qty Placed in Service for Project (MUST BE &lt;= DOCUMENTATION)]]</f>
        <v>0</v>
      </c>
      <c r="AH24" s="235">
        <f>Table1[[#This Row],[Total Cost of Materials for Project]]-Table2[[#This Row],[Total Allowable Expense]]</f>
        <v>0</v>
      </c>
      <c r="AI24" s="235" t="e">
        <f>Table1[[#This Row],[Awardee Match]]-Table2[[#This Row],[Awardee Match2]]</f>
        <v>#VALUE!</v>
      </c>
      <c r="AJ24" s="235" t="e">
        <f>Table1[[#This Row],[Program Match]]-Table2[[#This Row],[Program Match2]]</f>
        <v>#VALUE!</v>
      </c>
    </row>
    <row r="25" spans="1:36" x14ac:dyDescent="0.25">
      <c r="A25" s="219">
        <f>Table1[[#This Row],[Invoice No. ]]</f>
        <v>0</v>
      </c>
      <c r="B25" s="220">
        <f>Table1[[#This Row],[PDF Name]]</f>
        <v>0</v>
      </c>
      <c r="C25" s="221">
        <f>Table1[[#This Row],[Date of Invoice]]</f>
        <v>0</v>
      </c>
      <c r="D25" s="111">
        <f>Table1[[#This Row],[Vendor Name]]</f>
        <v>0</v>
      </c>
      <c r="E25" s="237">
        <f>'1. Project Expenses'!E25</f>
        <v>0</v>
      </c>
      <c r="F25" s="238">
        <f>'1. Project Expenses'!F25</f>
        <v>0</v>
      </c>
      <c r="G25" s="239">
        <f>'1. Project Expenses'!G25</f>
        <v>0</v>
      </c>
      <c r="H25" s="240">
        <f>'1. Project Expenses'!H25</f>
        <v>0</v>
      </c>
      <c r="I25" s="241">
        <f>'1. Project Expenses'!I25</f>
        <v>0</v>
      </c>
      <c r="J25" s="242">
        <f>'1. Project Expenses'!J25</f>
        <v>0</v>
      </c>
      <c r="K25" s="115">
        <f>'1. Project Expenses'!K25</f>
        <v>0</v>
      </c>
      <c r="L25" s="243">
        <f>'1. Project Expenses'!L25</f>
        <v>0</v>
      </c>
      <c r="M25" s="244">
        <f>'1. Project Expenses'!M25</f>
        <v>0</v>
      </c>
      <c r="N25" s="245">
        <f>'1. Project Expenses'!N25</f>
        <v>0</v>
      </c>
      <c r="O25" s="226">
        <f>Table2[[#This Row],[Price Per Qty]]</f>
        <v>0</v>
      </c>
      <c r="P25" s="246">
        <f t="shared" si="0"/>
        <v>0</v>
      </c>
      <c r="Q25" s="227" t="str">
        <f>IF(Table2[[#This Row],[Total Cost of Materials for Project]]&lt;&gt;0,P25*$G$9,"")</f>
        <v/>
      </c>
      <c r="R25" s="228" t="str">
        <f>IF(Table2[[#This Row],[Total Cost of Materials for Project]]&lt;&gt;0,P25*$G$10,"")</f>
        <v/>
      </c>
      <c r="S25" s="247"/>
      <c r="T25" s="230"/>
      <c r="U25" s="230"/>
      <c r="V25" s="230"/>
      <c r="W25" s="230"/>
      <c r="X25" s="230"/>
      <c r="Y25" s="230"/>
      <c r="Z25" s="230"/>
      <c r="AA25" s="230"/>
      <c r="AB25" s="6"/>
      <c r="AC25" s="248">
        <f t="shared" si="3"/>
        <v>0</v>
      </c>
      <c r="AD25" s="18" t="e">
        <f t="shared" si="1"/>
        <v>#VALUE!</v>
      </c>
      <c r="AE25" s="18" t="e">
        <f t="shared" si="2"/>
        <v>#VALUE!</v>
      </c>
      <c r="AF25" s="249">
        <f t="shared" si="4"/>
        <v>0</v>
      </c>
      <c r="AG25" s="234">
        <f>Table1[[#This Row],[Qty Placed in Service for Project]]-Table2[[#This Row],[Qty Placed in Service for Project (MUST BE &lt;= DOCUMENTATION)]]</f>
        <v>0</v>
      </c>
      <c r="AH25" s="235">
        <f>Table1[[#This Row],[Total Cost of Materials for Project]]-Table2[[#This Row],[Total Allowable Expense]]</f>
        <v>0</v>
      </c>
      <c r="AI25" s="235" t="e">
        <f>Table1[[#This Row],[Awardee Match]]-Table2[[#This Row],[Awardee Match2]]</f>
        <v>#VALUE!</v>
      </c>
      <c r="AJ25" s="235" t="e">
        <f>Table1[[#This Row],[Program Match]]-Table2[[#This Row],[Program Match2]]</f>
        <v>#VALUE!</v>
      </c>
    </row>
    <row r="26" spans="1:36" x14ac:dyDescent="0.25">
      <c r="A26" s="219">
        <f>Table1[[#This Row],[Invoice No. ]]</f>
        <v>0</v>
      </c>
      <c r="B26" s="220">
        <f>Table1[[#This Row],[PDF Name]]</f>
        <v>0</v>
      </c>
      <c r="C26" s="221">
        <f>Table1[[#This Row],[Date of Invoice]]</f>
        <v>0</v>
      </c>
      <c r="D26" s="111">
        <f>Table1[[#This Row],[Vendor Name]]</f>
        <v>0</v>
      </c>
      <c r="E26" s="237">
        <f>'1. Project Expenses'!E26</f>
        <v>0</v>
      </c>
      <c r="F26" s="238">
        <f>'1. Project Expenses'!F26</f>
        <v>0</v>
      </c>
      <c r="G26" s="239">
        <f>'1. Project Expenses'!G26</f>
        <v>0</v>
      </c>
      <c r="H26" s="240">
        <f>'1. Project Expenses'!H26</f>
        <v>0</v>
      </c>
      <c r="I26" s="241">
        <f>'1. Project Expenses'!I26</f>
        <v>0</v>
      </c>
      <c r="J26" s="242">
        <f>'1. Project Expenses'!J26</f>
        <v>0</v>
      </c>
      <c r="K26" s="115">
        <f>'1. Project Expenses'!K26</f>
        <v>0</v>
      </c>
      <c r="L26" s="243">
        <f>'1. Project Expenses'!L26</f>
        <v>0</v>
      </c>
      <c r="M26" s="244">
        <f>'1. Project Expenses'!M26</f>
        <v>0</v>
      </c>
      <c r="N26" s="245">
        <f>'1. Project Expenses'!N26</f>
        <v>0</v>
      </c>
      <c r="O26" s="226">
        <f>Table2[[#This Row],[Price Per Qty]]</f>
        <v>0</v>
      </c>
      <c r="P26" s="246">
        <f t="shared" si="0"/>
        <v>0</v>
      </c>
      <c r="Q26" s="227" t="str">
        <f>IF(Table2[[#This Row],[Total Cost of Materials for Project]]&lt;&gt;0,P26*$G$9,"")</f>
        <v/>
      </c>
      <c r="R26" s="228" t="str">
        <f>IF(Table2[[#This Row],[Total Cost of Materials for Project]]&lt;&gt;0,P26*$G$10,"")</f>
        <v/>
      </c>
      <c r="S26" s="247"/>
      <c r="T26" s="230"/>
      <c r="U26" s="230"/>
      <c r="V26" s="230"/>
      <c r="W26" s="230"/>
      <c r="X26" s="230"/>
      <c r="Y26" s="230"/>
      <c r="Z26" s="230"/>
      <c r="AA26" s="230"/>
      <c r="AB26" s="6"/>
      <c r="AC26" s="248">
        <f t="shared" si="3"/>
        <v>0</v>
      </c>
      <c r="AD26" s="18" t="e">
        <f t="shared" si="1"/>
        <v>#VALUE!</v>
      </c>
      <c r="AE26" s="18" t="e">
        <f t="shared" si="2"/>
        <v>#VALUE!</v>
      </c>
      <c r="AF26" s="249">
        <f t="shared" si="4"/>
        <v>0</v>
      </c>
      <c r="AG26" s="234">
        <f>Table1[[#This Row],[Qty Placed in Service for Project]]-Table2[[#This Row],[Qty Placed in Service for Project (MUST BE &lt;= DOCUMENTATION)]]</f>
        <v>0</v>
      </c>
      <c r="AH26" s="235">
        <f>Table1[[#This Row],[Total Cost of Materials for Project]]-Table2[[#This Row],[Total Allowable Expense]]</f>
        <v>0</v>
      </c>
      <c r="AI26" s="235" t="e">
        <f>Table1[[#This Row],[Awardee Match]]-Table2[[#This Row],[Awardee Match2]]</f>
        <v>#VALUE!</v>
      </c>
      <c r="AJ26" s="235" t="e">
        <f>Table1[[#This Row],[Program Match]]-Table2[[#This Row],[Program Match2]]</f>
        <v>#VALUE!</v>
      </c>
    </row>
    <row r="27" spans="1:36" x14ac:dyDescent="0.25">
      <c r="A27" s="219">
        <f>Table1[[#This Row],[Invoice No. ]]</f>
        <v>0</v>
      </c>
      <c r="B27" s="220">
        <f>Table1[[#This Row],[PDF Name]]</f>
        <v>0</v>
      </c>
      <c r="C27" s="221">
        <f>Table1[[#This Row],[Date of Invoice]]</f>
        <v>0</v>
      </c>
      <c r="D27" s="111">
        <f>Table1[[#This Row],[Vendor Name]]</f>
        <v>0</v>
      </c>
      <c r="E27" s="237">
        <f>'1. Project Expenses'!E27</f>
        <v>0</v>
      </c>
      <c r="F27" s="238">
        <f>'1. Project Expenses'!F27</f>
        <v>0</v>
      </c>
      <c r="G27" s="239">
        <f>'1. Project Expenses'!G27</f>
        <v>0</v>
      </c>
      <c r="H27" s="240">
        <f>'1. Project Expenses'!H27</f>
        <v>0</v>
      </c>
      <c r="I27" s="241">
        <f>'1. Project Expenses'!I27</f>
        <v>0</v>
      </c>
      <c r="J27" s="242">
        <f>'1. Project Expenses'!J27</f>
        <v>0</v>
      </c>
      <c r="K27" s="115">
        <f>'1. Project Expenses'!K27</f>
        <v>0</v>
      </c>
      <c r="L27" s="243">
        <f>'1. Project Expenses'!L27</f>
        <v>0</v>
      </c>
      <c r="M27" s="244">
        <f>'1. Project Expenses'!M27</f>
        <v>0</v>
      </c>
      <c r="N27" s="245">
        <f>'1. Project Expenses'!N27</f>
        <v>0</v>
      </c>
      <c r="O27" s="226">
        <f>Table2[[#This Row],[Price Per Qty]]</f>
        <v>0</v>
      </c>
      <c r="P27" s="246">
        <f t="shared" si="0"/>
        <v>0</v>
      </c>
      <c r="Q27" s="227" t="str">
        <f>IF(Table2[[#This Row],[Total Cost of Materials for Project]]&lt;&gt;0,P27*$G$9,"")</f>
        <v/>
      </c>
      <c r="R27" s="228" t="str">
        <f>IF(Table2[[#This Row],[Total Cost of Materials for Project]]&lt;&gt;0,P27*$G$10,"")</f>
        <v/>
      </c>
      <c r="S27" s="247"/>
      <c r="T27" s="230"/>
      <c r="U27" s="230"/>
      <c r="V27" s="230"/>
      <c r="W27" s="230"/>
      <c r="X27" s="230"/>
      <c r="Y27" s="230"/>
      <c r="Z27" s="230"/>
      <c r="AA27" s="230"/>
      <c r="AB27" s="6"/>
      <c r="AC27" s="248">
        <f t="shared" si="3"/>
        <v>0</v>
      </c>
      <c r="AD27" s="18" t="e">
        <f t="shared" si="1"/>
        <v>#VALUE!</v>
      </c>
      <c r="AE27" s="18" t="e">
        <f t="shared" si="2"/>
        <v>#VALUE!</v>
      </c>
      <c r="AF27" s="249">
        <f t="shared" si="4"/>
        <v>0</v>
      </c>
      <c r="AG27" s="234">
        <f>Table1[[#This Row],[Qty Placed in Service for Project]]-Table2[[#This Row],[Qty Placed in Service for Project (MUST BE &lt;= DOCUMENTATION)]]</f>
        <v>0</v>
      </c>
      <c r="AH27" s="235">
        <f>Table1[[#This Row],[Total Cost of Materials for Project]]-Table2[[#This Row],[Total Allowable Expense]]</f>
        <v>0</v>
      </c>
      <c r="AI27" s="235" t="e">
        <f>Table1[[#This Row],[Awardee Match]]-Table2[[#This Row],[Awardee Match2]]</f>
        <v>#VALUE!</v>
      </c>
      <c r="AJ27" s="235" t="e">
        <f>Table1[[#This Row],[Program Match]]-Table2[[#This Row],[Program Match2]]</f>
        <v>#VALUE!</v>
      </c>
    </row>
    <row r="28" spans="1:36" x14ac:dyDescent="0.25">
      <c r="A28" s="219">
        <f>Table1[[#This Row],[Invoice No. ]]</f>
        <v>0</v>
      </c>
      <c r="B28" s="220">
        <f>Table1[[#This Row],[PDF Name]]</f>
        <v>0</v>
      </c>
      <c r="C28" s="221">
        <f>Table1[[#This Row],[Date of Invoice]]</f>
        <v>0</v>
      </c>
      <c r="D28" s="111">
        <f>Table1[[#This Row],[Vendor Name]]</f>
        <v>0</v>
      </c>
      <c r="E28" s="237">
        <f>'1. Project Expenses'!E28</f>
        <v>0</v>
      </c>
      <c r="F28" s="238">
        <f>'1. Project Expenses'!F28</f>
        <v>0</v>
      </c>
      <c r="G28" s="239">
        <f>'1. Project Expenses'!G28</f>
        <v>0</v>
      </c>
      <c r="H28" s="240">
        <f>'1. Project Expenses'!H28</f>
        <v>0</v>
      </c>
      <c r="I28" s="241">
        <f>'1. Project Expenses'!I28</f>
        <v>0</v>
      </c>
      <c r="J28" s="242">
        <f>'1. Project Expenses'!J28</f>
        <v>0</v>
      </c>
      <c r="K28" s="115">
        <f>'1. Project Expenses'!K28</f>
        <v>0</v>
      </c>
      <c r="L28" s="243">
        <f>'1. Project Expenses'!L28</f>
        <v>0</v>
      </c>
      <c r="M28" s="244">
        <f>'1. Project Expenses'!M28</f>
        <v>0</v>
      </c>
      <c r="N28" s="245">
        <f>'1. Project Expenses'!N28</f>
        <v>0</v>
      </c>
      <c r="O28" s="226">
        <f>Table2[[#This Row],[Price Per Qty]]</f>
        <v>0</v>
      </c>
      <c r="P28" s="246">
        <f t="shared" si="0"/>
        <v>0</v>
      </c>
      <c r="Q28" s="227" t="str">
        <f>IF(Table2[[#This Row],[Total Cost of Materials for Project]]&lt;&gt;0,P28*$G$9,"")</f>
        <v/>
      </c>
      <c r="R28" s="228" t="str">
        <f>IF(Table2[[#This Row],[Total Cost of Materials for Project]]&lt;&gt;0,P28*$G$10,"")</f>
        <v/>
      </c>
      <c r="S28" s="247"/>
      <c r="T28" s="230"/>
      <c r="U28" s="230"/>
      <c r="V28" s="230"/>
      <c r="W28" s="230"/>
      <c r="X28" s="230"/>
      <c r="Y28" s="230"/>
      <c r="Z28" s="230"/>
      <c r="AA28" s="230"/>
      <c r="AB28" s="6"/>
      <c r="AC28" s="248">
        <f t="shared" si="3"/>
        <v>0</v>
      </c>
      <c r="AD28" s="18" t="e">
        <f t="shared" si="1"/>
        <v>#VALUE!</v>
      </c>
      <c r="AE28" s="18" t="e">
        <f t="shared" si="2"/>
        <v>#VALUE!</v>
      </c>
      <c r="AF28" s="249">
        <f t="shared" si="4"/>
        <v>0</v>
      </c>
      <c r="AG28" s="234">
        <f>Table1[[#This Row],[Qty Placed in Service for Project]]-Table2[[#This Row],[Qty Placed in Service for Project (MUST BE &lt;= DOCUMENTATION)]]</f>
        <v>0</v>
      </c>
      <c r="AH28" s="235">
        <f>Table1[[#This Row],[Total Cost of Materials for Project]]-Table2[[#This Row],[Total Allowable Expense]]</f>
        <v>0</v>
      </c>
      <c r="AI28" s="235" t="e">
        <f>Table1[[#This Row],[Awardee Match]]-Table2[[#This Row],[Awardee Match2]]</f>
        <v>#VALUE!</v>
      </c>
      <c r="AJ28" s="235" t="e">
        <f>Table1[[#This Row],[Program Match]]-Table2[[#This Row],[Program Match2]]</f>
        <v>#VALUE!</v>
      </c>
    </row>
    <row r="29" spans="1:36" x14ac:dyDescent="0.25">
      <c r="A29" s="219">
        <f>Table1[[#This Row],[Invoice No. ]]</f>
        <v>0</v>
      </c>
      <c r="B29" s="220">
        <f>Table1[[#This Row],[PDF Name]]</f>
        <v>0</v>
      </c>
      <c r="C29" s="221">
        <f>Table1[[#This Row],[Date of Invoice]]</f>
        <v>0</v>
      </c>
      <c r="D29" s="111">
        <f>Table1[[#This Row],[Vendor Name]]</f>
        <v>0</v>
      </c>
      <c r="E29" s="237">
        <f>'1. Project Expenses'!E29</f>
        <v>0</v>
      </c>
      <c r="F29" s="238">
        <f>'1. Project Expenses'!F29</f>
        <v>0</v>
      </c>
      <c r="G29" s="239">
        <f>'1. Project Expenses'!G29</f>
        <v>0</v>
      </c>
      <c r="H29" s="240">
        <f>'1. Project Expenses'!H29</f>
        <v>0</v>
      </c>
      <c r="I29" s="241">
        <f>'1. Project Expenses'!I29</f>
        <v>0</v>
      </c>
      <c r="J29" s="242">
        <f>'1. Project Expenses'!J29</f>
        <v>0</v>
      </c>
      <c r="K29" s="115">
        <f>'1. Project Expenses'!K29</f>
        <v>0</v>
      </c>
      <c r="L29" s="243">
        <f>'1. Project Expenses'!L29</f>
        <v>0</v>
      </c>
      <c r="M29" s="244">
        <f>'1. Project Expenses'!M29</f>
        <v>0</v>
      </c>
      <c r="N29" s="245">
        <f>'1. Project Expenses'!N29</f>
        <v>0</v>
      </c>
      <c r="O29" s="226">
        <f>Table2[[#This Row],[Price Per Qty]]</f>
        <v>0</v>
      </c>
      <c r="P29" s="246">
        <f t="shared" si="0"/>
        <v>0</v>
      </c>
      <c r="Q29" s="227" t="str">
        <f>IF(Table2[[#This Row],[Total Cost of Materials for Project]]&lt;&gt;0,P29*$G$9,"")</f>
        <v/>
      </c>
      <c r="R29" s="228" t="str">
        <f>IF(Table2[[#This Row],[Total Cost of Materials for Project]]&lt;&gt;0,P29*$G$10,"")</f>
        <v/>
      </c>
      <c r="S29" s="247"/>
      <c r="T29" s="230"/>
      <c r="U29" s="230"/>
      <c r="V29" s="230"/>
      <c r="W29" s="230"/>
      <c r="X29" s="230"/>
      <c r="Y29" s="230"/>
      <c r="Z29" s="230"/>
      <c r="AA29" s="230"/>
      <c r="AB29" s="6"/>
      <c r="AC29" s="248">
        <f t="shared" si="3"/>
        <v>0</v>
      </c>
      <c r="AD29" s="18" t="e">
        <f t="shared" si="1"/>
        <v>#VALUE!</v>
      </c>
      <c r="AE29" s="18" t="e">
        <f t="shared" si="2"/>
        <v>#VALUE!</v>
      </c>
      <c r="AF29" s="249">
        <f t="shared" si="4"/>
        <v>0</v>
      </c>
      <c r="AG29" s="234">
        <f>Table1[[#This Row],[Qty Placed in Service for Project]]-Table2[[#This Row],[Qty Placed in Service for Project (MUST BE &lt;= DOCUMENTATION)]]</f>
        <v>0</v>
      </c>
      <c r="AH29" s="235">
        <f>Table1[[#This Row],[Total Cost of Materials for Project]]-Table2[[#This Row],[Total Allowable Expense]]</f>
        <v>0</v>
      </c>
      <c r="AI29" s="235" t="e">
        <f>Table1[[#This Row],[Awardee Match]]-Table2[[#This Row],[Awardee Match2]]</f>
        <v>#VALUE!</v>
      </c>
      <c r="AJ29" s="235" t="e">
        <f>Table1[[#This Row],[Program Match]]-Table2[[#This Row],[Program Match2]]</f>
        <v>#VALUE!</v>
      </c>
    </row>
    <row r="30" spans="1:36" x14ac:dyDescent="0.25">
      <c r="A30" s="219">
        <f>Table1[[#This Row],[Invoice No. ]]</f>
        <v>0</v>
      </c>
      <c r="B30" s="220">
        <f>Table1[[#This Row],[PDF Name]]</f>
        <v>0</v>
      </c>
      <c r="C30" s="221">
        <f>Table1[[#This Row],[Date of Invoice]]</f>
        <v>0</v>
      </c>
      <c r="D30" s="111">
        <f>Table1[[#This Row],[Vendor Name]]</f>
        <v>0</v>
      </c>
      <c r="E30" s="237">
        <f>'1. Project Expenses'!E30</f>
        <v>0</v>
      </c>
      <c r="F30" s="238">
        <f>'1. Project Expenses'!F30</f>
        <v>0</v>
      </c>
      <c r="G30" s="239">
        <f>'1. Project Expenses'!G30</f>
        <v>0</v>
      </c>
      <c r="H30" s="240">
        <f>'1. Project Expenses'!H30</f>
        <v>0</v>
      </c>
      <c r="I30" s="241">
        <f>'1. Project Expenses'!I30</f>
        <v>0</v>
      </c>
      <c r="J30" s="242">
        <f>'1. Project Expenses'!J30</f>
        <v>0</v>
      </c>
      <c r="K30" s="115">
        <f>'1. Project Expenses'!K30</f>
        <v>0</v>
      </c>
      <c r="L30" s="243">
        <f>'1. Project Expenses'!L30</f>
        <v>0</v>
      </c>
      <c r="M30" s="244">
        <f>'1. Project Expenses'!M30</f>
        <v>0</v>
      </c>
      <c r="N30" s="245">
        <f>'1. Project Expenses'!N30</f>
        <v>0</v>
      </c>
      <c r="O30" s="226">
        <f>Table2[[#This Row],[Price Per Qty]]</f>
        <v>0</v>
      </c>
      <c r="P30" s="246">
        <f t="shared" si="0"/>
        <v>0</v>
      </c>
      <c r="Q30" s="227" t="str">
        <f>IF(Table2[[#This Row],[Total Cost of Materials for Project]]&lt;&gt;0,P30*$G$9,"")</f>
        <v/>
      </c>
      <c r="R30" s="228" t="str">
        <f>IF(Table2[[#This Row],[Total Cost of Materials for Project]]&lt;&gt;0,P30*$G$10,"")</f>
        <v/>
      </c>
      <c r="S30" s="247"/>
      <c r="T30" s="230"/>
      <c r="U30" s="230"/>
      <c r="V30" s="230"/>
      <c r="W30" s="230"/>
      <c r="X30" s="230"/>
      <c r="Y30" s="230"/>
      <c r="Z30" s="230"/>
      <c r="AA30" s="230"/>
      <c r="AB30" s="6"/>
      <c r="AC30" s="248">
        <f t="shared" si="3"/>
        <v>0</v>
      </c>
      <c r="AD30" s="18" t="e">
        <f t="shared" si="1"/>
        <v>#VALUE!</v>
      </c>
      <c r="AE30" s="18" t="e">
        <f t="shared" si="2"/>
        <v>#VALUE!</v>
      </c>
      <c r="AF30" s="249">
        <f t="shared" si="4"/>
        <v>0</v>
      </c>
      <c r="AG30" s="234">
        <f>Table1[[#This Row],[Qty Placed in Service for Project]]-Table2[[#This Row],[Qty Placed in Service for Project (MUST BE &lt;= DOCUMENTATION)]]</f>
        <v>0</v>
      </c>
      <c r="AH30" s="235">
        <f>Table1[[#This Row],[Total Cost of Materials for Project]]-Table2[[#This Row],[Total Allowable Expense]]</f>
        <v>0</v>
      </c>
      <c r="AI30" s="235" t="e">
        <f>Table1[[#This Row],[Awardee Match]]-Table2[[#This Row],[Awardee Match2]]</f>
        <v>#VALUE!</v>
      </c>
      <c r="AJ30" s="235" t="e">
        <f>Table1[[#This Row],[Program Match]]-Table2[[#This Row],[Program Match2]]</f>
        <v>#VALUE!</v>
      </c>
    </row>
    <row r="31" spans="1:36" x14ac:dyDescent="0.25">
      <c r="A31" s="219">
        <f>Table1[[#This Row],[Invoice No. ]]</f>
        <v>0</v>
      </c>
      <c r="B31" s="220">
        <f>Table1[[#This Row],[PDF Name]]</f>
        <v>0</v>
      </c>
      <c r="C31" s="221">
        <f>Table1[[#This Row],[Date of Invoice]]</f>
        <v>0</v>
      </c>
      <c r="D31" s="111">
        <f>Table1[[#This Row],[Vendor Name]]</f>
        <v>0</v>
      </c>
      <c r="E31" s="237">
        <f>'1. Project Expenses'!E31</f>
        <v>0</v>
      </c>
      <c r="F31" s="238">
        <f>'1. Project Expenses'!F31</f>
        <v>0</v>
      </c>
      <c r="G31" s="239">
        <f>'1. Project Expenses'!G31</f>
        <v>0</v>
      </c>
      <c r="H31" s="240">
        <f>'1. Project Expenses'!H31</f>
        <v>0</v>
      </c>
      <c r="I31" s="241">
        <f>'1. Project Expenses'!I31</f>
        <v>0</v>
      </c>
      <c r="J31" s="242">
        <f>'1. Project Expenses'!J31</f>
        <v>0</v>
      </c>
      <c r="K31" s="115">
        <f>'1. Project Expenses'!K31</f>
        <v>0</v>
      </c>
      <c r="L31" s="243">
        <f>'1. Project Expenses'!L31</f>
        <v>0</v>
      </c>
      <c r="M31" s="244">
        <f>'1. Project Expenses'!M31</f>
        <v>0</v>
      </c>
      <c r="N31" s="245">
        <f>'1. Project Expenses'!N31</f>
        <v>0</v>
      </c>
      <c r="O31" s="226">
        <f>Table2[[#This Row],[Price Per Qty]]</f>
        <v>0</v>
      </c>
      <c r="P31" s="246">
        <f t="shared" si="0"/>
        <v>0</v>
      </c>
      <c r="Q31" s="227" t="str">
        <f>IF(Table2[[#This Row],[Total Cost of Materials for Project]]&lt;&gt;0,P31*$G$9,"")</f>
        <v/>
      </c>
      <c r="R31" s="228" t="str">
        <f>IF(Table2[[#This Row],[Total Cost of Materials for Project]]&lt;&gt;0,P31*$G$10,"")</f>
        <v/>
      </c>
      <c r="S31" s="247"/>
      <c r="T31" s="230"/>
      <c r="U31" s="230"/>
      <c r="V31" s="230"/>
      <c r="W31" s="230"/>
      <c r="X31" s="230"/>
      <c r="Y31" s="230"/>
      <c r="Z31" s="230"/>
      <c r="AA31" s="230"/>
      <c r="AB31" s="6"/>
      <c r="AC31" s="248">
        <f t="shared" si="3"/>
        <v>0</v>
      </c>
      <c r="AD31" s="18" t="e">
        <f t="shared" si="1"/>
        <v>#VALUE!</v>
      </c>
      <c r="AE31" s="18" t="e">
        <f t="shared" si="2"/>
        <v>#VALUE!</v>
      </c>
      <c r="AF31" s="249">
        <f t="shared" si="4"/>
        <v>0</v>
      </c>
      <c r="AG31" s="234">
        <f>Table1[[#This Row],[Qty Placed in Service for Project]]-Table2[[#This Row],[Qty Placed in Service for Project (MUST BE &lt;= DOCUMENTATION)]]</f>
        <v>0</v>
      </c>
      <c r="AH31" s="235">
        <f>Table1[[#This Row],[Total Cost of Materials for Project]]-Table2[[#This Row],[Total Allowable Expense]]</f>
        <v>0</v>
      </c>
      <c r="AI31" s="235" t="e">
        <f>Table1[[#This Row],[Awardee Match]]-Table2[[#This Row],[Awardee Match2]]</f>
        <v>#VALUE!</v>
      </c>
      <c r="AJ31" s="235" t="e">
        <f>Table1[[#This Row],[Program Match]]-Table2[[#This Row],[Program Match2]]</f>
        <v>#VALUE!</v>
      </c>
    </row>
    <row r="32" spans="1:36" x14ac:dyDescent="0.25">
      <c r="A32" s="219">
        <f>Table1[[#This Row],[Invoice No. ]]</f>
        <v>0</v>
      </c>
      <c r="B32" s="220">
        <f>Table1[[#This Row],[PDF Name]]</f>
        <v>0</v>
      </c>
      <c r="C32" s="221">
        <f>Table1[[#This Row],[Date of Invoice]]</f>
        <v>0</v>
      </c>
      <c r="D32" s="111">
        <f>Table1[[#This Row],[Vendor Name]]</f>
        <v>0</v>
      </c>
      <c r="E32" s="237">
        <f>'1. Project Expenses'!E32</f>
        <v>0</v>
      </c>
      <c r="F32" s="238">
        <f>'1. Project Expenses'!F32</f>
        <v>0</v>
      </c>
      <c r="G32" s="239">
        <f>'1. Project Expenses'!G32</f>
        <v>0</v>
      </c>
      <c r="H32" s="240">
        <f>'1. Project Expenses'!H32</f>
        <v>0</v>
      </c>
      <c r="I32" s="241">
        <f>'1. Project Expenses'!I32</f>
        <v>0</v>
      </c>
      <c r="J32" s="242">
        <f>'1. Project Expenses'!J32</f>
        <v>0</v>
      </c>
      <c r="K32" s="115">
        <f>'1. Project Expenses'!K32</f>
        <v>0</v>
      </c>
      <c r="L32" s="243">
        <f>'1. Project Expenses'!L32</f>
        <v>0</v>
      </c>
      <c r="M32" s="244">
        <f>'1. Project Expenses'!M32</f>
        <v>0</v>
      </c>
      <c r="N32" s="245">
        <f>'1. Project Expenses'!N32</f>
        <v>0</v>
      </c>
      <c r="O32" s="226">
        <f>Table2[[#This Row],[Price Per Qty]]</f>
        <v>0</v>
      </c>
      <c r="P32" s="246">
        <f t="shared" si="0"/>
        <v>0</v>
      </c>
      <c r="Q32" s="227" t="str">
        <f>IF(Table2[[#This Row],[Total Cost of Materials for Project]]&lt;&gt;0,P32*$G$9,"")</f>
        <v/>
      </c>
      <c r="R32" s="228" t="str">
        <f>IF(Table2[[#This Row],[Total Cost of Materials for Project]]&lt;&gt;0,P32*$G$10,"")</f>
        <v/>
      </c>
      <c r="S32" s="247"/>
      <c r="T32" s="230"/>
      <c r="U32" s="230"/>
      <c r="V32" s="230"/>
      <c r="W32" s="230"/>
      <c r="X32" s="230"/>
      <c r="Y32" s="230"/>
      <c r="Z32" s="230"/>
      <c r="AA32" s="230"/>
      <c r="AB32" s="6"/>
      <c r="AC32" s="248">
        <f t="shared" si="3"/>
        <v>0</v>
      </c>
      <c r="AD32" s="18" t="e">
        <f t="shared" si="1"/>
        <v>#VALUE!</v>
      </c>
      <c r="AE32" s="18" t="e">
        <f t="shared" si="2"/>
        <v>#VALUE!</v>
      </c>
      <c r="AF32" s="249">
        <f t="shared" si="4"/>
        <v>0</v>
      </c>
      <c r="AG32" s="234">
        <f>Table1[[#This Row],[Qty Placed in Service for Project]]-Table2[[#This Row],[Qty Placed in Service for Project (MUST BE &lt;= DOCUMENTATION)]]</f>
        <v>0</v>
      </c>
      <c r="AH32" s="235">
        <f>Table1[[#This Row],[Total Cost of Materials for Project]]-Table2[[#This Row],[Total Allowable Expense]]</f>
        <v>0</v>
      </c>
      <c r="AI32" s="235" t="e">
        <f>Table1[[#This Row],[Awardee Match]]-Table2[[#This Row],[Awardee Match2]]</f>
        <v>#VALUE!</v>
      </c>
      <c r="AJ32" s="235" t="e">
        <f>Table1[[#This Row],[Program Match]]-Table2[[#This Row],[Program Match2]]</f>
        <v>#VALUE!</v>
      </c>
    </row>
    <row r="33" spans="1:36" x14ac:dyDescent="0.25">
      <c r="A33" s="219">
        <f>Table1[[#This Row],[Invoice No. ]]</f>
        <v>0</v>
      </c>
      <c r="B33" s="220">
        <f>Table1[[#This Row],[PDF Name]]</f>
        <v>0</v>
      </c>
      <c r="C33" s="221">
        <f>Table1[[#This Row],[Date of Invoice]]</f>
        <v>0</v>
      </c>
      <c r="D33" s="111">
        <f>Table1[[#This Row],[Vendor Name]]</f>
        <v>0</v>
      </c>
      <c r="E33" s="237">
        <f>'1. Project Expenses'!E33</f>
        <v>0</v>
      </c>
      <c r="F33" s="238">
        <f>'1. Project Expenses'!F33</f>
        <v>0</v>
      </c>
      <c r="G33" s="239">
        <f>'1. Project Expenses'!G33</f>
        <v>0</v>
      </c>
      <c r="H33" s="240">
        <f>'1. Project Expenses'!H33</f>
        <v>0</v>
      </c>
      <c r="I33" s="241">
        <f>'1. Project Expenses'!I33</f>
        <v>0</v>
      </c>
      <c r="J33" s="242">
        <f>'1. Project Expenses'!J33</f>
        <v>0</v>
      </c>
      <c r="K33" s="115">
        <f>'1. Project Expenses'!K33</f>
        <v>0</v>
      </c>
      <c r="L33" s="243">
        <f>'1. Project Expenses'!L33</f>
        <v>0</v>
      </c>
      <c r="M33" s="244">
        <f>'1. Project Expenses'!M33</f>
        <v>0</v>
      </c>
      <c r="N33" s="245">
        <f>'1. Project Expenses'!N33</f>
        <v>0</v>
      </c>
      <c r="O33" s="226">
        <f>Table2[[#This Row],[Price Per Qty]]</f>
        <v>0</v>
      </c>
      <c r="P33" s="246">
        <f t="shared" si="0"/>
        <v>0</v>
      </c>
      <c r="Q33" s="227" t="str">
        <f>IF(Table2[[#This Row],[Total Cost of Materials for Project]]&lt;&gt;0,P33*$G$9,"")</f>
        <v/>
      </c>
      <c r="R33" s="228" t="str">
        <f>IF(Table2[[#This Row],[Total Cost of Materials for Project]]&lt;&gt;0,P33*$G$10,"")</f>
        <v/>
      </c>
      <c r="S33" s="247"/>
      <c r="T33" s="230"/>
      <c r="U33" s="230"/>
      <c r="V33" s="230"/>
      <c r="W33" s="230"/>
      <c r="X33" s="230"/>
      <c r="Y33" s="230"/>
      <c r="Z33" s="230"/>
      <c r="AA33" s="230"/>
      <c r="AB33" s="6"/>
      <c r="AC33" s="248">
        <f t="shared" si="3"/>
        <v>0</v>
      </c>
      <c r="AD33" s="18" t="e">
        <f t="shared" si="1"/>
        <v>#VALUE!</v>
      </c>
      <c r="AE33" s="18" t="e">
        <f t="shared" si="2"/>
        <v>#VALUE!</v>
      </c>
      <c r="AF33" s="249">
        <f t="shared" si="4"/>
        <v>0</v>
      </c>
      <c r="AG33" s="234">
        <f>Table1[[#This Row],[Qty Placed in Service for Project]]-Table2[[#This Row],[Qty Placed in Service for Project (MUST BE &lt;= DOCUMENTATION)]]</f>
        <v>0</v>
      </c>
      <c r="AH33" s="235">
        <f>Table1[[#This Row],[Total Cost of Materials for Project]]-Table2[[#This Row],[Total Allowable Expense]]</f>
        <v>0</v>
      </c>
      <c r="AI33" s="235" t="e">
        <f>Table1[[#This Row],[Awardee Match]]-Table2[[#This Row],[Awardee Match2]]</f>
        <v>#VALUE!</v>
      </c>
      <c r="AJ33" s="235" t="e">
        <f>Table1[[#This Row],[Program Match]]-Table2[[#This Row],[Program Match2]]</f>
        <v>#VALUE!</v>
      </c>
    </row>
    <row r="34" spans="1:36" x14ac:dyDescent="0.25">
      <c r="A34" s="219">
        <f>Table1[[#This Row],[Invoice No. ]]</f>
        <v>0</v>
      </c>
      <c r="B34" s="220">
        <f>Table1[[#This Row],[PDF Name]]</f>
        <v>0</v>
      </c>
      <c r="C34" s="221">
        <f>Table1[[#This Row],[Date of Invoice]]</f>
        <v>0</v>
      </c>
      <c r="D34" s="111">
        <f>Table1[[#This Row],[Vendor Name]]</f>
        <v>0</v>
      </c>
      <c r="E34" s="237">
        <f>'1. Project Expenses'!E34</f>
        <v>0</v>
      </c>
      <c r="F34" s="238">
        <f>'1. Project Expenses'!F34</f>
        <v>0</v>
      </c>
      <c r="G34" s="239">
        <f>'1. Project Expenses'!G34</f>
        <v>0</v>
      </c>
      <c r="H34" s="240">
        <f>'1. Project Expenses'!H34</f>
        <v>0</v>
      </c>
      <c r="I34" s="241">
        <f>'1. Project Expenses'!I34</f>
        <v>0</v>
      </c>
      <c r="J34" s="242">
        <f>'1. Project Expenses'!J34</f>
        <v>0</v>
      </c>
      <c r="K34" s="115">
        <f>'1. Project Expenses'!K34</f>
        <v>0</v>
      </c>
      <c r="L34" s="243">
        <f>'1. Project Expenses'!L34</f>
        <v>0</v>
      </c>
      <c r="M34" s="244">
        <f>'1. Project Expenses'!M34</f>
        <v>0</v>
      </c>
      <c r="N34" s="245">
        <f>'1. Project Expenses'!N34</f>
        <v>0</v>
      </c>
      <c r="O34" s="226">
        <f>Table2[[#This Row],[Price Per Qty]]</f>
        <v>0</v>
      </c>
      <c r="P34" s="246">
        <f t="shared" si="0"/>
        <v>0</v>
      </c>
      <c r="Q34" s="227" t="str">
        <f>IF(Table2[[#This Row],[Total Cost of Materials for Project]]&lt;&gt;0,P34*$G$9,"")</f>
        <v/>
      </c>
      <c r="R34" s="228" t="str">
        <f>IF(Table2[[#This Row],[Total Cost of Materials for Project]]&lt;&gt;0,P34*$G$10,"")</f>
        <v/>
      </c>
      <c r="S34" s="247"/>
      <c r="T34" s="230"/>
      <c r="U34" s="230"/>
      <c r="V34" s="230"/>
      <c r="W34" s="230"/>
      <c r="X34" s="230"/>
      <c r="Y34" s="230"/>
      <c r="Z34" s="230"/>
      <c r="AA34" s="230"/>
      <c r="AB34" s="6"/>
      <c r="AC34" s="248">
        <f t="shared" si="3"/>
        <v>0</v>
      </c>
      <c r="AD34" s="18" t="e">
        <f t="shared" si="1"/>
        <v>#VALUE!</v>
      </c>
      <c r="AE34" s="18" t="e">
        <f t="shared" si="2"/>
        <v>#VALUE!</v>
      </c>
      <c r="AF34" s="249">
        <f t="shared" si="4"/>
        <v>0</v>
      </c>
      <c r="AG34" s="234">
        <f>Table1[[#This Row],[Qty Placed in Service for Project]]-Table2[[#This Row],[Qty Placed in Service for Project (MUST BE &lt;= DOCUMENTATION)]]</f>
        <v>0</v>
      </c>
      <c r="AH34" s="235">
        <f>Table1[[#This Row],[Total Cost of Materials for Project]]-Table2[[#This Row],[Total Allowable Expense]]</f>
        <v>0</v>
      </c>
      <c r="AI34" s="235" t="e">
        <f>Table1[[#This Row],[Awardee Match]]-Table2[[#This Row],[Awardee Match2]]</f>
        <v>#VALUE!</v>
      </c>
      <c r="AJ34" s="235" t="e">
        <f>Table1[[#This Row],[Program Match]]-Table2[[#This Row],[Program Match2]]</f>
        <v>#VALUE!</v>
      </c>
    </row>
    <row r="35" spans="1:36" x14ac:dyDescent="0.25">
      <c r="A35" s="219">
        <f>Table1[[#This Row],[Invoice No. ]]</f>
        <v>0</v>
      </c>
      <c r="B35" s="220">
        <f>Table1[[#This Row],[PDF Name]]</f>
        <v>0</v>
      </c>
      <c r="C35" s="221">
        <f>Table1[[#This Row],[Date of Invoice]]</f>
        <v>0</v>
      </c>
      <c r="D35" s="111">
        <f>Table1[[#This Row],[Vendor Name]]</f>
        <v>0</v>
      </c>
      <c r="E35" s="237">
        <f>'1. Project Expenses'!E35</f>
        <v>0</v>
      </c>
      <c r="F35" s="238">
        <f>'1. Project Expenses'!F35</f>
        <v>0</v>
      </c>
      <c r="G35" s="239">
        <f>'1. Project Expenses'!G35</f>
        <v>0</v>
      </c>
      <c r="H35" s="240">
        <f>'1. Project Expenses'!H35</f>
        <v>0</v>
      </c>
      <c r="I35" s="241">
        <f>'1. Project Expenses'!I35</f>
        <v>0</v>
      </c>
      <c r="J35" s="242">
        <f>'1. Project Expenses'!J35</f>
        <v>0</v>
      </c>
      <c r="K35" s="115">
        <f>'1. Project Expenses'!K35</f>
        <v>0</v>
      </c>
      <c r="L35" s="243">
        <f>'1. Project Expenses'!L35</f>
        <v>0</v>
      </c>
      <c r="M35" s="244">
        <f>'1. Project Expenses'!M35</f>
        <v>0</v>
      </c>
      <c r="N35" s="245">
        <f>'1. Project Expenses'!N35</f>
        <v>0</v>
      </c>
      <c r="O35" s="226">
        <f>Table2[[#This Row],[Price Per Qty]]</f>
        <v>0</v>
      </c>
      <c r="P35" s="246">
        <f t="shared" si="0"/>
        <v>0</v>
      </c>
      <c r="Q35" s="227" t="str">
        <f>IF(Table2[[#This Row],[Total Cost of Materials for Project]]&lt;&gt;0,P35*$G$9,"")</f>
        <v/>
      </c>
      <c r="R35" s="228" t="str">
        <f>IF(Table2[[#This Row],[Total Cost of Materials for Project]]&lt;&gt;0,P35*$G$10,"")</f>
        <v/>
      </c>
      <c r="S35" s="247"/>
      <c r="T35" s="230"/>
      <c r="U35" s="230"/>
      <c r="V35" s="230"/>
      <c r="W35" s="230"/>
      <c r="X35" s="230"/>
      <c r="Y35" s="230"/>
      <c r="Z35" s="230"/>
      <c r="AA35" s="230"/>
      <c r="AB35" s="6"/>
      <c r="AC35" s="248">
        <f t="shared" si="3"/>
        <v>0</v>
      </c>
      <c r="AD35" s="18" t="e">
        <f t="shared" si="1"/>
        <v>#VALUE!</v>
      </c>
      <c r="AE35" s="18" t="e">
        <f t="shared" si="2"/>
        <v>#VALUE!</v>
      </c>
      <c r="AF35" s="249">
        <f t="shared" si="4"/>
        <v>0</v>
      </c>
      <c r="AG35" s="234">
        <f>Table1[[#This Row],[Qty Placed in Service for Project]]-Table2[[#This Row],[Qty Placed in Service for Project (MUST BE &lt;= DOCUMENTATION)]]</f>
        <v>0</v>
      </c>
      <c r="AH35" s="235">
        <f>Table1[[#This Row],[Total Cost of Materials for Project]]-Table2[[#This Row],[Total Allowable Expense]]</f>
        <v>0</v>
      </c>
      <c r="AI35" s="235" t="e">
        <f>Table1[[#This Row],[Awardee Match]]-Table2[[#This Row],[Awardee Match2]]</f>
        <v>#VALUE!</v>
      </c>
      <c r="AJ35" s="235" t="e">
        <f>Table1[[#This Row],[Program Match]]-Table2[[#This Row],[Program Match2]]</f>
        <v>#VALUE!</v>
      </c>
    </row>
    <row r="36" spans="1:36" x14ac:dyDescent="0.25">
      <c r="A36" s="219">
        <f>Table1[[#This Row],[Invoice No. ]]</f>
        <v>0</v>
      </c>
      <c r="B36" s="220">
        <f>Table1[[#This Row],[PDF Name]]</f>
        <v>0</v>
      </c>
      <c r="C36" s="221">
        <f>Table1[[#This Row],[Date of Invoice]]</f>
        <v>0</v>
      </c>
      <c r="D36" s="111">
        <f>Table1[[#This Row],[Vendor Name]]</f>
        <v>0</v>
      </c>
      <c r="E36" s="237">
        <f>'1. Project Expenses'!E36</f>
        <v>0</v>
      </c>
      <c r="F36" s="238">
        <f>'1. Project Expenses'!F36</f>
        <v>0</v>
      </c>
      <c r="G36" s="239">
        <f>'1. Project Expenses'!G36</f>
        <v>0</v>
      </c>
      <c r="H36" s="240">
        <f>'1. Project Expenses'!H36</f>
        <v>0</v>
      </c>
      <c r="I36" s="241">
        <f>'1. Project Expenses'!I36</f>
        <v>0</v>
      </c>
      <c r="J36" s="242">
        <f>'1. Project Expenses'!J36</f>
        <v>0</v>
      </c>
      <c r="K36" s="115">
        <f>'1. Project Expenses'!K36</f>
        <v>0</v>
      </c>
      <c r="L36" s="243">
        <f>'1. Project Expenses'!L36</f>
        <v>0</v>
      </c>
      <c r="M36" s="244">
        <f>'1. Project Expenses'!M36</f>
        <v>0</v>
      </c>
      <c r="N36" s="245">
        <f>'1. Project Expenses'!N36</f>
        <v>0</v>
      </c>
      <c r="O36" s="226">
        <f>Table2[[#This Row],[Price Per Qty]]</f>
        <v>0</v>
      </c>
      <c r="P36" s="246">
        <f t="shared" si="0"/>
        <v>0</v>
      </c>
      <c r="Q36" s="227" t="str">
        <f>IF(Table2[[#This Row],[Total Cost of Materials for Project]]&lt;&gt;0,P36*$G$9,"")</f>
        <v/>
      </c>
      <c r="R36" s="228" t="str">
        <f>IF(Table2[[#This Row],[Total Cost of Materials for Project]]&lt;&gt;0,P36*$G$10,"")</f>
        <v/>
      </c>
      <c r="S36" s="247"/>
      <c r="T36" s="230"/>
      <c r="U36" s="230"/>
      <c r="V36" s="230"/>
      <c r="W36" s="230"/>
      <c r="X36" s="230"/>
      <c r="Y36" s="230"/>
      <c r="Z36" s="230"/>
      <c r="AA36" s="230"/>
      <c r="AB36" s="6"/>
      <c r="AC36" s="248">
        <f t="shared" si="3"/>
        <v>0</v>
      </c>
      <c r="AD36" s="18" t="e">
        <f t="shared" si="1"/>
        <v>#VALUE!</v>
      </c>
      <c r="AE36" s="18" t="e">
        <f t="shared" si="2"/>
        <v>#VALUE!</v>
      </c>
      <c r="AF36" s="249">
        <f t="shared" si="4"/>
        <v>0</v>
      </c>
      <c r="AG36" s="234">
        <f>Table1[[#This Row],[Qty Placed in Service for Project]]-Table2[[#This Row],[Qty Placed in Service for Project (MUST BE &lt;= DOCUMENTATION)]]</f>
        <v>0</v>
      </c>
      <c r="AH36" s="235">
        <f>Table1[[#This Row],[Total Cost of Materials for Project]]-Table2[[#This Row],[Total Allowable Expense]]</f>
        <v>0</v>
      </c>
      <c r="AI36" s="235" t="e">
        <f>Table1[[#This Row],[Awardee Match]]-Table2[[#This Row],[Awardee Match2]]</f>
        <v>#VALUE!</v>
      </c>
      <c r="AJ36" s="235" t="e">
        <f>Table1[[#This Row],[Program Match]]-Table2[[#This Row],[Program Match2]]</f>
        <v>#VALUE!</v>
      </c>
    </row>
    <row r="37" spans="1:36" x14ac:dyDescent="0.25">
      <c r="A37" s="219">
        <f>Table1[[#This Row],[Invoice No. ]]</f>
        <v>0</v>
      </c>
      <c r="B37" s="220">
        <f>Table1[[#This Row],[PDF Name]]</f>
        <v>0</v>
      </c>
      <c r="C37" s="221">
        <f>Table1[[#This Row],[Date of Invoice]]</f>
        <v>0</v>
      </c>
      <c r="D37" s="111">
        <f>Table1[[#This Row],[Vendor Name]]</f>
        <v>0</v>
      </c>
      <c r="E37" s="237">
        <f>'1. Project Expenses'!E37</f>
        <v>0</v>
      </c>
      <c r="F37" s="238">
        <f>'1. Project Expenses'!F37</f>
        <v>0</v>
      </c>
      <c r="G37" s="239">
        <f>'1. Project Expenses'!G37</f>
        <v>0</v>
      </c>
      <c r="H37" s="240">
        <f>'1. Project Expenses'!H37</f>
        <v>0</v>
      </c>
      <c r="I37" s="241">
        <f>'1. Project Expenses'!I37</f>
        <v>0</v>
      </c>
      <c r="J37" s="242">
        <f>'1. Project Expenses'!J37</f>
        <v>0</v>
      </c>
      <c r="K37" s="115">
        <f>'1. Project Expenses'!K37</f>
        <v>0</v>
      </c>
      <c r="L37" s="243">
        <f>'1. Project Expenses'!L37</f>
        <v>0</v>
      </c>
      <c r="M37" s="244">
        <f>'1. Project Expenses'!M37</f>
        <v>0</v>
      </c>
      <c r="N37" s="245">
        <f>'1. Project Expenses'!N37</f>
        <v>0</v>
      </c>
      <c r="O37" s="226">
        <f>Table2[[#This Row],[Price Per Qty]]</f>
        <v>0</v>
      </c>
      <c r="P37" s="246">
        <f t="shared" si="0"/>
        <v>0</v>
      </c>
      <c r="Q37" s="227" t="str">
        <f>IF(Table2[[#This Row],[Total Cost of Materials for Project]]&lt;&gt;0,P37*$G$9,"")</f>
        <v/>
      </c>
      <c r="R37" s="228" t="str">
        <f>IF(Table2[[#This Row],[Total Cost of Materials for Project]]&lt;&gt;0,P37*$G$10,"")</f>
        <v/>
      </c>
      <c r="S37" s="247"/>
      <c r="T37" s="230"/>
      <c r="U37" s="230"/>
      <c r="V37" s="230"/>
      <c r="W37" s="230"/>
      <c r="X37" s="230"/>
      <c r="Y37" s="230"/>
      <c r="Z37" s="230"/>
      <c r="AA37" s="230"/>
      <c r="AB37" s="6"/>
      <c r="AC37" s="248">
        <f t="shared" si="3"/>
        <v>0</v>
      </c>
      <c r="AD37" s="18" t="e">
        <f t="shared" si="1"/>
        <v>#VALUE!</v>
      </c>
      <c r="AE37" s="18" t="e">
        <f t="shared" si="2"/>
        <v>#VALUE!</v>
      </c>
      <c r="AF37" s="249">
        <f t="shared" si="4"/>
        <v>0</v>
      </c>
      <c r="AG37" s="234">
        <f>Table1[[#This Row],[Qty Placed in Service for Project]]-Table2[[#This Row],[Qty Placed in Service for Project (MUST BE &lt;= DOCUMENTATION)]]</f>
        <v>0</v>
      </c>
      <c r="AH37" s="235">
        <f>Table1[[#This Row],[Total Cost of Materials for Project]]-Table2[[#This Row],[Total Allowable Expense]]</f>
        <v>0</v>
      </c>
      <c r="AI37" s="235" t="e">
        <f>Table1[[#This Row],[Awardee Match]]-Table2[[#This Row],[Awardee Match2]]</f>
        <v>#VALUE!</v>
      </c>
      <c r="AJ37" s="235" t="e">
        <f>Table1[[#This Row],[Program Match]]-Table2[[#This Row],[Program Match2]]</f>
        <v>#VALUE!</v>
      </c>
    </row>
    <row r="38" spans="1:36" x14ac:dyDescent="0.25">
      <c r="A38" s="219">
        <f>Table1[[#This Row],[Invoice No. ]]</f>
        <v>0</v>
      </c>
      <c r="B38" s="220">
        <f>Table1[[#This Row],[PDF Name]]</f>
        <v>0</v>
      </c>
      <c r="C38" s="221">
        <f>Table1[[#This Row],[Date of Invoice]]</f>
        <v>0</v>
      </c>
      <c r="D38" s="111">
        <f>Table1[[#This Row],[Vendor Name]]</f>
        <v>0</v>
      </c>
      <c r="E38" s="237">
        <f>'1. Project Expenses'!E38</f>
        <v>0</v>
      </c>
      <c r="F38" s="238">
        <f>'1. Project Expenses'!F38</f>
        <v>0</v>
      </c>
      <c r="G38" s="239">
        <f>'1. Project Expenses'!G38</f>
        <v>0</v>
      </c>
      <c r="H38" s="240">
        <f>'1. Project Expenses'!H38</f>
        <v>0</v>
      </c>
      <c r="I38" s="241">
        <f>'1. Project Expenses'!I38</f>
        <v>0</v>
      </c>
      <c r="J38" s="242">
        <f>'1. Project Expenses'!J38</f>
        <v>0</v>
      </c>
      <c r="K38" s="115">
        <f>'1. Project Expenses'!K38</f>
        <v>0</v>
      </c>
      <c r="L38" s="243">
        <f>'1. Project Expenses'!L38</f>
        <v>0</v>
      </c>
      <c r="M38" s="244">
        <f>'1. Project Expenses'!M38</f>
        <v>0</v>
      </c>
      <c r="N38" s="245">
        <f>'1. Project Expenses'!N38</f>
        <v>0</v>
      </c>
      <c r="O38" s="226">
        <f>Table2[[#This Row],[Price Per Qty]]</f>
        <v>0</v>
      </c>
      <c r="P38" s="246">
        <f t="shared" si="0"/>
        <v>0</v>
      </c>
      <c r="Q38" s="227" t="str">
        <f>IF(Table2[[#This Row],[Total Cost of Materials for Project]]&lt;&gt;0,P38*$G$9,"")</f>
        <v/>
      </c>
      <c r="R38" s="228" t="str">
        <f>IF(Table2[[#This Row],[Total Cost of Materials for Project]]&lt;&gt;0,P38*$G$10,"")</f>
        <v/>
      </c>
      <c r="S38" s="247"/>
      <c r="T38" s="230"/>
      <c r="U38" s="230"/>
      <c r="V38" s="230"/>
      <c r="W38" s="230"/>
      <c r="X38" s="230"/>
      <c r="Y38" s="230"/>
      <c r="Z38" s="230"/>
      <c r="AA38" s="230"/>
      <c r="AB38" s="6"/>
      <c r="AC38" s="248">
        <f t="shared" si="3"/>
        <v>0</v>
      </c>
      <c r="AD38" s="18" t="e">
        <f t="shared" si="1"/>
        <v>#VALUE!</v>
      </c>
      <c r="AE38" s="18" t="e">
        <f t="shared" si="2"/>
        <v>#VALUE!</v>
      </c>
      <c r="AF38" s="249">
        <f t="shared" si="4"/>
        <v>0</v>
      </c>
      <c r="AG38" s="234">
        <f>Table1[[#This Row],[Qty Placed in Service for Project]]-Table2[[#This Row],[Qty Placed in Service for Project (MUST BE &lt;= DOCUMENTATION)]]</f>
        <v>0</v>
      </c>
      <c r="AH38" s="235">
        <f>Table1[[#This Row],[Total Cost of Materials for Project]]-Table2[[#This Row],[Total Allowable Expense]]</f>
        <v>0</v>
      </c>
      <c r="AI38" s="235" t="e">
        <f>Table1[[#This Row],[Awardee Match]]-Table2[[#This Row],[Awardee Match2]]</f>
        <v>#VALUE!</v>
      </c>
      <c r="AJ38" s="235" t="e">
        <f>Table1[[#This Row],[Program Match]]-Table2[[#This Row],[Program Match2]]</f>
        <v>#VALUE!</v>
      </c>
    </row>
    <row r="39" spans="1:36" x14ac:dyDescent="0.25">
      <c r="A39" s="219">
        <f>Table1[[#This Row],[Invoice No. ]]</f>
        <v>0</v>
      </c>
      <c r="B39" s="220">
        <f>Table1[[#This Row],[PDF Name]]</f>
        <v>0</v>
      </c>
      <c r="C39" s="221">
        <f>Table1[[#This Row],[Date of Invoice]]</f>
        <v>0</v>
      </c>
      <c r="D39" s="111">
        <f>Table1[[#This Row],[Vendor Name]]</f>
        <v>0</v>
      </c>
      <c r="E39" s="237">
        <f>'1. Project Expenses'!E39</f>
        <v>0</v>
      </c>
      <c r="F39" s="238">
        <f>'1. Project Expenses'!F39</f>
        <v>0</v>
      </c>
      <c r="G39" s="239">
        <f>'1. Project Expenses'!G39</f>
        <v>0</v>
      </c>
      <c r="H39" s="240">
        <f>'1. Project Expenses'!H39</f>
        <v>0</v>
      </c>
      <c r="I39" s="241">
        <f>'1. Project Expenses'!I39</f>
        <v>0</v>
      </c>
      <c r="J39" s="242">
        <f>'1. Project Expenses'!J39</f>
        <v>0</v>
      </c>
      <c r="K39" s="115">
        <f>'1. Project Expenses'!K39</f>
        <v>0</v>
      </c>
      <c r="L39" s="243">
        <f>'1. Project Expenses'!L39</f>
        <v>0</v>
      </c>
      <c r="M39" s="244">
        <f>'1. Project Expenses'!M39</f>
        <v>0</v>
      </c>
      <c r="N39" s="245">
        <f>'1. Project Expenses'!N39</f>
        <v>0</v>
      </c>
      <c r="O39" s="226">
        <f>Table2[[#This Row],[Price Per Qty]]</f>
        <v>0</v>
      </c>
      <c r="P39" s="246">
        <f t="shared" si="0"/>
        <v>0</v>
      </c>
      <c r="Q39" s="227" t="str">
        <f>IF(Table2[[#This Row],[Total Cost of Materials for Project]]&lt;&gt;0,P39*$G$9,"")</f>
        <v/>
      </c>
      <c r="R39" s="228" t="str">
        <f>IF(Table2[[#This Row],[Total Cost of Materials for Project]]&lt;&gt;0,P39*$G$10,"")</f>
        <v/>
      </c>
      <c r="S39" s="247"/>
      <c r="T39" s="230"/>
      <c r="U39" s="230"/>
      <c r="V39" s="230"/>
      <c r="W39" s="230"/>
      <c r="X39" s="230"/>
      <c r="Y39" s="230"/>
      <c r="Z39" s="230"/>
      <c r="AA39" s="230"/>
      <c r="AB39" s="6"/>
      <c r="AC39" s="248">
        <f t="shared" si="3"/>
        <v>0</v>
      </c>
      <c r="AD39" s="18" t="e">
        <f t="shared" si="1"/>
        <v>#VALUE!</v>
      </c>
      <c r="AE39" s="18" t="e">
        <f t="shared" si="2"/>
        <v>#VALUE!</v>
      </c>
      <c r="AF39" s="249">
        <f t="shared" si="4"/>
        <v>0</v>
      </c>
      <c r="AG39" s="234">
        <f>Table1[[#This Row],[Qty Placed in Service for Project]]-Table2[[#This Row],[Qty Placed in Service for Project (MUST BE &lt;= DOCUMENTATION)]]</f>
        <v>0</v>
      </c>
      <c r="AH39" s="235">
        <f>Table1[[#This Row],[Total Cost of Materials for Project]]-Table2[[#This Row],[Total Allowable Expense]]</f>
        <v>0</v>
      </c>
      <c r="AI39" s="235" t="e">
        <f>Table1[[#This Row],[Awardee Match]]-Table2[[#This Row],[Awardee Match2]]</f>
        <v>#VALUE!</v>
      </c>
      <c r="AJ39" s="235" t="e">
        <f>Table1[[#This Row],[Program Match]]-Table2[[#This Row],[Program Match2]]</f>
        <v>#VALUE!</v>
      </c>
    </row>
    <row r="40" spans="1:36" x14ac:dyDescent="0.25">
      <c r="A40" s="219">
        <f>Table1[[#This Row],[Invoice No. ]]</f>
        <v>0</v>
      </c>
      <c r="B40" s="220">
        <f>Table1[[#This Row],[PDF Name]]</f>
        <v>0</v>
      </c>
      <c r="C40" s="221">
        <f>Table1[[#This Row],[Date of Invoice]]</f>
        <v>0</v>
      </c>
      <c r="D40" s="111">
        <f>Table1[[#This Row],[Vendor Name]]</f>
        <v>0</v>
      </c>
      <c r="E40" s="237">
        <f>'1. Project Expenses'!E40</f>
        <v>0</v>
      </c>
      <c r="F40" s="238">
        <f>'1. Project Expenses'!F40</f>
        <v>0</v>
      </c>
      <c r="G40" s="239">
        <f>'1. Project Expenses'!G40</f>
        <v>0</v>
      </c>
      <c r="H40" s="240">
        <f>'1. Project Expenses'!H40</f>
        <v>0</v>
      </c>
      <c r="I40" s="241">
        <f>'1. Project Expenses'!I40</f>
        <v>0</v>
      </c>
      <c r="J40" s="242">
        <f>'1. Project Expenses'!J40</f>
        <v>0</v>
      </c>
      <c r="K40" s="115">
        <f>'1. Project Expenses'!K40</f>
        <v>0</v>
      </c>
      <c r="L40" s="243">
        <f>'1. Project Expenses'!L40</f>
        <v>0</v>
      </c>
      <c r="M40" s="244">
        <f>'1. Project Expenses'!M40</f>
        <v>0</v>
      </c>
      <c r="N40" s="245">
        <f>'1. Project Expenses'!N40</f>
        <v>0</v>
      </c>
      <c r="O40" s="226">
        <f>Table2[[#This Row],[Price Per Qty]]</f>
        <v>0</v>
      </c>
      <c r="P40" s="246">
        <f t="shared" si="0"/>
        <v>0</v>
      </c>
      <c r="Q40" s="227" t="str">
        <f>IF(Table2[[#This Row],[Total Cost of Materials for Project]]&lt;&gt;0,P40*$G$9,"")</f>
        <v/>
      </c>
      <c r="R40" s="228" t="str">
        <f>IF(Table2[[#This Row],[Total Cost of Materials for Project]]&lt;&gt;0,P40*$G$10,"")</f>
        <v/>
      </c>
      <c r="S40" s="247"/>
      <c r="T40" s="230"/>
      <c r="U40" s="230"/>
      <c r="V40" s="230"/>
      <c r="W40" s="230"/>
      <c r="X40" s="230"/>
      <c r="Y40" s="230"/>
      <c r="Z40" s="230"/>
      <c r="AA40" s="230"/>
      <c r="AB40" s="6"/>
      <c r="AC40" s="248">
        <f t="shared" si="3"/>
        <v>0</v>
      </c>
      <c r="AD40" s="18" t="e">
        <f t="shared" si="1"/>
        <v>#VALUE!</v>
      </c>
      <c r="AE40" s="18" t="e">
        <f t="shared" si="2"/>
        <v>#VALUE!</v>
      </c>
      <c r="AF40" s="249">
        <f t="shared" si="4"/>
        <v>0</v>
      </c>
      <c r="AG40" s="234">
        <f>Table1[[#This Row],[Qty Placed in Service for Project]]-Table2[[#This Row],[Qty Placed in Service for Project (MUST BE &lt;= DOCUMENTATION)]]</f>
        <v>0</v>
      </c>
      <c r="AH40" s="235">
        <f>Table1[[#This Row],[Total Cost of Materials for Project]]-Table2[[#This Row],[Total Allowable Expense]]</f>
        <v>0</v>
      </c>
      <c r="AI40" s="235" t="e">
        <f>Table1[[#This Row],[Awardee Match]]-Table2[[#This Row],[Awardee Match2]]</f>
        <v>#VALUE!</v>
      </c>
      <c r="AJ40" s="235" t="e">
        <f>Table1[[#This Row],[Program Match]]-Table2[[#This Row],[Program Match2]]</f>
        <v>#VALUE!</v>
      </c>
    </row>
    <row r="41" spans="1:36" x14ac:dyDescent="0.25">
      <c r="A41" s="219">
        <f>Table1[[#This Row],[Invoice No. ]]</f>
        <v>0</v>
      </c>
      <c r="B41" s="220">
        <f>Table1[[#This Row],[PDF Name]]</f>
        <v>0</v>
      </c>
      <c r="C41" s="221">
        <f>Table1[[#This Row],[Date of Invoice]]</f>
        <v>0</v>
      </c>
      <c r="D41" s="111">
        <f>Table1[[#This Row],[Vendor Name]]</f>
        <v>0</v>
      </c>
      <c r="E41" s="237">
        <f>'1. Project Expenses'!E41</f>
        <v>0</v>
      </c>
      <c r="F41" s="238">
        <f>'1. Project Expenses'!F41</f>
        <v>0</v>
      </c>
      <c r="G41" s="239">
        <f>'1. Project Expenses'!G41</f>
        <v>0</v>
      </c>
      <c r="H41" s="240">
        <f>'1. Project Expenses'!H41</f>
        <v>0</v>
      </c>
      <c r="I41" s="241">
        <f>'1. Project Expenses'!I41</f>
        <v>0</v>
      </c>
      <c r="J41" s="242">
        <f>'1. Project Expenses'!J41</f>
        <v>0</v>
      </c>
      <c r="K41" s="115">
        <f>'1. Project Expenses'!K41</f>
        <v>0</v>
      </c>
      <c r="L41" s="243">
        <f>'1. Project Expenses'!L41</f>
        <v>0</v>
      </c>
      <c r="M41" s="244">
        <f>'1. Project Expenses'!M41</f>
        <v>0</v>
      </c>
      <c r="N41" s="245">
        <f>'1. Project Expenses'!N41</f>
        <v>0</v>
      </c>
      <c r="O41" s="226">
        <f>Table2[[#This Row],[Price Per Qty]]</f>
        <v>0</v>
      </c>
      <c r="P41" s="246">
        <f t="shared" si="0"/>
        <v>0</v>
      </c>
      <c r="Q41" s="227" t="str">
        <f>IF(Table2[[#This Row],[Total Cost of Materials for Project]]&lt;&gt;0,P41*$G$9,"")</f>
        <v/>
      </c>
      <c r="R41" s="228" t="str">
        <f>IF(Table2[[#This Row],[Total Cost of Materials for Project]]&lt;&gt;0,P41*$G$10,"")</f>
        <v/>
      </c>
      <c r="S41" s="247"/>
      <c r="T41" s="230"/>
      <c r="U41" s="230"/>
      <c r="V41" s="230"/>
      <c r="W41" s="230"/>
      <c r="X41" s="230"/>
      <c r="Y41" s="230"/>
      <c r="Z41" s="230"/>
      <c r="AA41" s="230"/>
      <c r="AB41" s="6"/>
      <c r="AC41" s="248">
        <f t="shared" si="3"/>
        <v>0</v>
      </c>
      <c r="AD41" s="18" t="e">
        <f t="shared" si="1"/>
        <v>#VALUE!</v>
      </c>
      <c r="AE41" s="18" t="e">
        <f t="shared" si="2"/>
        <v>#VALUE!</v>
      </c>
      <c r="AF41" s="249">
        <f t="shared" si="4"/>
        <v>0</v>
      </c>
      <c r="AG41" s="234">
        <f>Table1[[#This Row],[Qty Placed in Service for Project]]-Table2[[#This Row],[Qty Placed in Service for Project (MUST BE &lt;= DOCUMENTATION)]]</f>
        <v>0</v>
      </c>
      <c r="AH41" s="235">
        <f>Table1[[#This Row],[Total Cost of Materials for Project]]-Table2[[#This Row],[Total Allowable Expense]]</f>
        <v>0</v>
      </c>
      <c r="AI41" s="235" t="e">
        <f>Table1[[#This Row],[Awardee Match]]-Table2[[#This Row],[Awardee Match2]]</f>
        <v>#VALUE!</v>
      </c>
      <c r="AJ41" s="235" t="e">
        <f>Table1[[#This Row],[Program Match]]-Table2[[#This Row],[Program Match2]]</f>
        <v>#VALUE!</v>
      </c>
    </row>
    <row r="42" spans="1:36" x14ac:dyDescent="0.25">
      <c r="A42" s="219">
        <f>Table1[[#This Row],[Invoice No. ]]</f>
        <v>0</v>
      </c>
      <c r="B42" s="220">
        <f>Table1[[#This Row],[PDF Name]]</f>
        <v>0</v>
      </c>
      <c r="C42" s="221">
        <f>Table1[[#This Row],[Date of Invoice]]</f>
        <v>0</v>
      </c>
      <c r="D42" s="111">
        <f>Table1[[#This Row],[Vendor Name]]</f>
        <v>0</v>
      </c>
      <c r="E42" s="237">
        <f>'1. Project Expenses'!E42</f>
        <v>0</v>
      </c>
      <c r="F42" s="238">
        <f>'1. Project Expenses'!F42</f>
        <v>0</v>
      </c>
      <c r="G42" s="239">
        <f>'1. Project Expenses'!G42</f>
        <v>0</v>
      </c>
      <c r="H42" s="240">
        <f>'1. Project Expenses'!H42</f>
        <v>0</v>
      </c>
      <c r="I42" s="241">
        <f>'1. Project Expenses'!I42</f>
        <v>0</v>
      </c>
      <c r="J42" s="242">
        <f>'1. Project Expenses'!J42</f>
        <v>0</v>
      </c>
      <c r="K42" s="115">
        <f>'1. Project Expenses'!K42</f>
        <v>0</v>
      </c>
      <c r="L42" s="243">
        <f>'1. Project Expenses'!L42</f>
        <v>0</v>
      </c>
      <c r="M42" s="244">
        <f>'1. Project Expenses'!M42</f>
        <v>0</v>
      </c>
      <c r="N42" s="245">
        <f>'1. Project Expenses'!N42</f>
        <v>0</v>
      </c>
      <c r="O42" s="226">
        <f>Table2[[#This Row],[Price Per Qty]]</f>
        <v>0</v>
      </c>
      <c r="P42" s="246">
        <f t="shared" si="0"/>
        <v>0</v>
      </c>
      <c r="Q42" s="227" t="str">
        <f>IF(Table2[[#This Row],[Total Cost of Materials for Project]]&lt;&gt;0,P42*$G$9,"")</f>
        <v/>
      </c>
      <c r="R42" s="228" t="str">
        <f>IF(Table2[[#This Row],[Total Cost of Materials for Project]]&lt;&gt;0,P42*$G$10,"")</f>
        <v/>
      </c>
      <c r="S42" s="247"/>
      <c r="T42" s="230"/>
      <c r="U42" s="230"/>
      <c r="V42" s="230"/>
      <c r="W42" s="230"/>
      <c r="X42" s="230"/>
      <c r="Y42" s="230"/>
      <c r="Z42" s="230"/>
      <c r="AA42" s="230"/>
      <c r="AB42" s="6"/>
      <c r="AC42" s="248">
        <f t="shared" si="3"/>
        <v>0</v>
      </c>
      <c r="AD42" s="18" t="e">
        <f t="shared" si="1"/>
        <v>#VALUE!</v>
      </c>
      <c r="AE42" s="18" t="e">
        <f t="shared" si="2"/>
        <v>#VALUE!</v>
      </c>
      <c r="AF42" s="249">
        <f t="shared" si="4"/>
        <v>0</v>
      </c>
      <c r="AG42" s="234">
        <f>Table1[[#This Row],[Qty Placed in Service for Project]]-Table2[[#This Row],[Qty Placed in Service for Project (MUST BE &lt;= DOCUMENTATION)]]</f>
        <v>0</v>
      </c>
      <c r="AH42" s="235">
        <f>Table1[[#This Row],[Total Cost of Materials for Project]]-Table2[[#This Row],[Total Allowable Expense]]</f>
        <v>0</v>
      </c>
      <c r="AI42" s="235" t="e">
        <f>Table1[[#This Row],[Awardee Match]]-Table2[[#This Row],[Awardee Match2]]</f>
        <v>#VALUE!</v>
      </c>
      <c r="AJ42" s="235" t="e">
        <f>Table1[[#This Row],[Program Match]]-Table2[[#This Row],[Program Match2]]</f>
        <v>#VALUE!</v>
      </c>
    </row>
    <row r="43" spans="1:36" x14ac:dyDescent="0.25">
      <c r="A43" s="219">
        <f>Table1[[#This Row],[Invoice No. ]]</f>
        <v>0</v>
      </c>
      <c r="B43" s="220">
        <f>Table1[[#This Row],[PDF Name]]</f>
        <v>0</v>
      </c>
      <c r="C43" s="221">
        <f>Table1[[#This Row],[Date of Invoice]]</f>
        <v>0</v>
      </c>
      <c r="D43" s="111">
        <f>Table1[[#This Row],[Vendor Name]]</f>
        <v>0</v>
      </c>
      <c r="E43" s="237">
        <f>'1. Project Expenses'!E43</f>
        <v>0</v>
      </c>
      <c r="F43" s="238">
        <f>'1. Project Expenses'!F43</f>
        <v>0</v>
      </c>
      <c r="G43" s="239">
        <f>'1. Project Expenses'!G43</f>
        <v>0</v>
      </c>
      <c r="H43" s="240">
        <f>'1. Project Expenses'!H43</f>
        <v>0</v>
      </c>
      <c r="I43" s="241">
        <f>'1. Project Expenses'!I43</f>
        <v>0</v>
      </c>
      <c r="J43" s="242">
        <f>'1. Project Expenses'!J43</f>
        <v>0</v>
      </c>
      <c r="K43" s="115">
        <f>'1. Project Expenses'!K43</f>
        <v>0</v>
      </c>
      <c r="L43" s="243">
        <f>'1. Project Expenses'!L43</f>
        <v>0</v>
      </c>
      <c r="M43" s="244">
        <f>'1. Project Expenses'!M43</f>
        <v>0</v>
      </c>
      <c r="N43" s="245">
        <f>'1. Project Expenses'!N43</f>
        <v>0</v>
      </c>
      <c r="O43" s="226">
        <f>Table2[[#This Row],[Price Per Qty]]</f>
        <v>0</v>
      </c>
      <c r="P43" s="246">
        <f t="shared" si="0"/>
        <v>0</v>
      </c>
      <c r="Q43" s="227" t="str">
        <f>IF(Table2[[#This Row],[Total Cost of Materials for Project]]&lt;&gt;0,P43*$G$9,"")</f>
        <v/>
      </c>
      <c r="R43" s="228" t="str">
        <f>IF(Table2[[#This Row],[Total Cost of Materials for Project]]&lt;&gt;0,P43*$G$10,"")</f>
        <v/>
      </c>
      <c r="S43" s="247"/>
      <c r="T43" s="230"/>
      <c r="U43" s="230"/>
      <c r="V43" s="230"/>
      <c r="W43" s="230"/>
      <c r="X43" s="230"/>
      <c r="Y43" s="230"/>
      <c r="Z43" s="230"/>
      <c r="AA43" s="230"/>
      <c r="AB43" s="6"/>
      <c r="AC43" s="248">
        <f t="shared" si="3"/>
        <v>0</v>
      </c>
      <c r="AD43" s="18" t="e">
        <f t="shared" si="1"/>
        <v>#VALUE!</v>
      </c>
      <c r="AE43" s="18" t="e">
        <f t="shared" si="2"/>
        <v>#VALUE!</v>
      </c>
      <c r="AF43" s="249">
        <f t="shared" si="4"/>
        <v>0</v>
      </c>
      <c r="AG43" s="234">
        <f>Table1[[#This Row],[Qty Placed in Service for Project]]-Table2[[#This Row],[Qty Placed in Service for Project (MUST BE &lt;= DOCUMENTATION)]]</f>
        <v>0</v>
      </c>
      <c r="AH43" s="235">
        <f>Table1[[#This Row],[Total Cost of Materials for Project]]-Table2[[#This Row],[Total Allowable Expense]]</f>
        <v>0</v>
      </c>
      <c r="AI43" s="235" t="e">
        <f>Table1[[#This Row],[Awardee Match]]-Table2[[#This Row],[Awardee Match2]]</f>
        <v>#VALUE!</v>
      </c>
      <c r="AJ43" s="235" t="e">
        <f>Table1[[#This Row],[Program Match]]-Table2[[#This Row],[Program Match2]]</f>
        <v>#VALUE!</v>
      </c>
    </row>
    <row r="44" spans="1:36" x14ac:dyDescent="0.25">
      <c r="A44" s="219">
        <f>Table1[[#This Row],[Invoice No. ]]</f>
        <v>0</v>
      </c>
      <c r="B44" s="220">
        <f>Table1[[#This Row],[PDF Name]]</f>
        <v>0</v>
      </c>
      <c r="C44" s="221">
        <f>Table1[[#This Row],[Date of Invoice]]</f>
        <v>0</v>
      </c>
      <c r="D44" s="111">
        <f>Table1[[#This Row],[Vendor Name]]</f>
        <v>0</v>
      </c>
      <c r="E44" s="237">
        <f>'1. Project Expenses'!E44</f>
        <v>0</v>
      </c>
      <c r="F44" s="238">
        <f>'1. Project Expenses'!F44</f>
        <v>0</v>
      </c>
      <c r="G44" s="239">
        <f>'1. Project Expenses'!G44</f>
        <v>0</v>
      </c>
      <c r="H44" s="240">
        <f>'1. Project Expenses'!H44</f>
        <v>0</v>
      </c>
      <c r="I44" s="241">
        <f>'1. Project Expenses'!I44</f>
        <v>0</v>
      </c>
      <c r="J44" s="242">
        <f>'1. Project Expenses'!J44</f>
        <v>0</v>
      </c>
      <c r="K44" s="115">
        <f>'1. Project Expenses'!K44</f>
        <v>0</v>
      </c>
      <c r="L44" s="243">
        <f>'1. Project Expenses'!L44</f>
        <v>0</v>
      </c>
      <c r="M44" s="244">
        <f>'1. Project Expenses'!M44</f>
        <v>0</v>
      </c>
      <c r="N44" s="245">
        <f>'1. Project Expenses'!N44</f>
        <v>0</v>
      </c>
      <c r="O44" s="226">
        <f>Table2[[#This Row],[Price Per Qty]]</f>
        <v>0</v>
      </c>
      <c r="P44" s="246">
        <f t="shared" si="0"/>
        <v>0</v>
      </c>
      <c r="Q44" s="227" t="str">
        <f>IF(Table2[[#This Row],[Total Cost of Materials for Project]]&lt;&gt;0,P44*$G$9,"")</f>
        <v/>
      </c>
      <c r="R44" s="228" t="str">
        <f>IF(Table2[[#This Row],[Total Cost of Materials for Project]]&lt;&gt;0,P44*$G$10,"")</f>
        <v/>
      </c>
      <c r="S44" s="247"/>
      <c r="T44" s="230"/>
      <c r="U44" s="230"/>
      <c r="V44" s="230"/>
      <c r="W44" s="230"/>
      <c r="X44" s="230"/>
      <c r="Y44" s="230"/>
      <c r="Z44" s="230"/>
      <c r="AA44" s="230"/>
      <c r="AB44" s="6"/>
      <c r="AC44" s="248">
        <f t="shared" si="3"/>
        <v>0</v>
      </c>
      <c r="AD44" s="18" t="e">
        <f t="shared" si="1"/>
        <v>#VALUE!</v>
      </c>
      <c r="AE44" s="18" t="e">
        <f t="shared" si="2"/>
        <v>#VALUE!</v>
      </c>
      <c r="AF44" s="249">
        <f t="shared" si="4"/>
        <v>0</v>
      </c>
      <c r="AG44" s="234">
        <f>Table1[[#This Row],[Qty Placed in Service for Project]]-Table2[[#This Row],[Qty Placed in Service for Project (MUST BE &lt;= DOCUMENTATION)]]</f>
        <v>0</v>
      </c>
      <c r="AH44" s="235">
        <f>Table1[[#This Row],[Total Cost of Materials for Project]]-Table2[[#This Row],[Total Allowable Expense]]</f>
        <v>0</v>
      </c>
      <c r="AI44" s="235" t="e">
        <f>Table1[[#This Row],[Awardee Match]]-Table2[[#This Row],[Awardee Match2]]</f>
        <v>#VALUE!</v>
      </c>
      <c r="AJ44" s="235" t="e">
        <f>Table1[[#This Row],[Program Match]]-Table2[[#This Row],[Program Match2]]</f>
        <v>#VALUE!</v>
      </c>
    </row>
    <row r="45" spans="1:36" x14ac:dyDescent="0.25">
      <c r="A45" s="219">
        <f>Table1[[#This Row],[Invoice No. ]]</f>
        <v>0</v>
      </c>
      <c r="B45" s="220">
        <f>Table1[[#This Row],[PDF Name]]</f>
        <v>0</v>
      </c>
      <c r="C45" s="221">
        <f>Table1[[#This Row],[Date of Invoice]]</f>
        <v>0</v>
      </c>
      <c r="D45" s="111">
        <f>Table1[[#This Row],[Vendor Name]]</f>
        <v>0</v>
      </c>
      <c r="E45" s="237">
        <f>'1. Project Expenses'!E45</f>
        <v>0</v>
      </c>
      <c r="F45" s="238">
        <f>'1. Project Expenses'!F45</f>
        <v>0</v>
      </c>
      <c r="G45" s="239">
        <f>'1. Project Expenses'!G45</f>
        <v>0</v>
      </c>
      <c r="H45" s="240">
        <f>'1. Project Expenses'!H45</f>
        <v>0</v>
      </c>
      <c r="I45" s="241">
        <f>'1. Project Expenses'!I45</f>
        <v>0</v>
      </c>
      <c r="J45" s="242">
        <f>'1. Project Expenses'!J45</f>
        <v>0</v>
      </c>
      <c r="K45" s="115">
        <f>'1. Project Expenses'!K45</f>
        <v>0</v>
      </c>
      <c r="L45" s="243">
        <f>'1. Project Expenses'!L45</f>
        <v>0</v>
      </c>
      <c r="M45" s="244">
        <f>'1. Project Expenses'!M45</f>
        <v>0</v>
      </c>
      <c r="N45" s="245">
        <f>'1. Project Expenses'!N45</f>
        <v>0</v>
      </c>
      <c r="O45" s="226">
        <f>Table2[[#This Row],[Price Per Qty]]</f>
        <v>0</v>
      </c>
      <c r="P45" s="246">
        <f t="shared" si="0"/>
        <v>0</v>
      </c>
      <c r="Q45" s="227" t="str">
        <f>IF(Table2[[#This Row],[Total Cost of Materials for Project]]&lt;&gt;0,P45*$G$9,"")</f>
        <v/>
      </c>
      <c r="R45" s="228" t="str">
        <f>IF(Table2[[#This Row],[Total Cost of Materials for Project]]&lt;&gt;0,P45*$G$10,"")</f>
        <v/>
      </c>
      <c r="S45" s="247"/>
      <c r="T45" s="230"/>
      <c r="U45" s="230"/>
      <c r="V45" s="230"/>
      <c r="W45" s="230"/>
      <c r="X45" s="230"/>
      <c r="Y45" s="230"/>
      <c r="Z45" s="230"/>
      <c r="AA45" s="230"/>
      <c r="AB45" s="6"/>
      <c r="AC45" s="248">
        <f t="shared" si="3"/>
        <v>0</v>
      </c>
      <c r="AD45" s="18" t="e">
        <f t="shared" si="1"/>
        <v>#VALUE!</v>
      </c>
      <c r="AE45" s="18" t="e">
        <f t="shared" si="2"/>
        <v>#VALUE!</v>
      </c>
      <c r="AF45" s="249">
        <f t="shared" si="4"/>
        <v>0</v>
      </c>
      <c r="AG45" s="234">
        <f>Table1[[#This Row],[Qty Placed in Service for Project]]-Table2[[#This Row],[Qty Placed in Service for Project (MUST BE &lt;= DOCUMENTATION)]]</f>
        <v>0</v>
      </c>
      <c r="AH45" s="235">
        <f>Table1[[#This Row],[Total Cost of Materials for Project]]-Table2[[#This Row],[Total Allowable Expense]]</f>
        <v>0</v>
      </c>
      <c r="AI45" s="235" t="e">
        <f>Table1[[#This Row],[Awardee Match]]-Table2[[#This Row],[Awardee Match2]]</f>
        <v>#VALUE!</v>
      </c>
      <c r="AJ45" s="235" t="e">
        <f>Table1[[#This Row],[Program Match]]-Table2[[#This Row],[Program Match2]]</f>
        <v>#VALUE!</v>
      </c>
    </row>
    <row r="46" spans="1:36" x14ac:dyDescent="0.25">
      <c r="A46" s="219">
        <f>Table1[[#This Row],[Invoice No. ]]</f>
        <v>0</v>
      </c>
      <c r="B46" s="220">
        <f>Table1[[#This Row],[PDF Name]]</f>
        <v>0</v>
      </c>
      <c r="C46" s="221">
        <f>Table1[[#This Row],[Date of Invoice]]</f>
        <v>0</v>
      </c>
      <c r="D46" s="111">
        <f>Table1[[#This Row],[Vendor Name]]</f>
        <v>0</v>
      </c>
      <c r="E46" s="237">
        <f>'1. Project Expenses'!E46</f>
        <v>0</v>
      </c>
      <c r="F46" s="238">
        <f>'1. Project Expenses'!F46</f>
        <v>0</v>
      </c>
      <c r="G46" s="239">
        <f>'1. Project Expenses'!G46</f>
        <v>0</v>
      </c>
      <c r="H46" s="240">
        <f>'1. Project Expenses'!H46</f>
        <v>0</v>
      </c>
      <c r="I46" s="241">
        <f>'1. Project Expenses'!I46</f>
        <v>0</v>
      </c>
      <c r="J46" s="242">
        <f>'1. Project Expenses'!J46</f>
        <v>0</v>
      </c>
      <c r="K46" s="115">
        <f>'1. Project Expenses'!K46</f>
        <v>0</v>
      </c>
      <c r="L46" s="243">
        <f>'1. Project Expenses'!L46</f>
        <v>0</v>
      </c>
      <c r="M46" s="244">
        <f>'1. Project Expenses'!M46</f>
        <v>0</v>
      </c>
      <c r="N46" s="245">
        <f>'1. Project Expenses'!N46</f>
        <v>0</v>
      </c>
      <c r="O46" s="226">
        <f>Table2[[#This Row],[Price Per Qty]]</f>
        <v>0</v>
      </c>
      <c r="P46" s="246">
        <f t="shared" si="0"/>
        <v>0</v>
      </c>
      <c r="Q46" s="227" t="str">
        <f>IF(Table2[[#This Row],[Total Cost of Materials for Project]]&lt;&gt;0,P46*$G$9,"")</f>
        <v/>
      </c>
      <c r="R46" s="228" t="str">
        <f>IF(Table2[[#This Row],[Total Cost of Materials for Project]]&lt;&gt;0,P46*$G$10,"")</f>
        <v/>
      </c>
      <c r="S46" s="247"/>
      <c r="T46" s="230"/>
      <c r="U46" s="230"/>
      <c r="V46" s="230"/>
      <c r="W46" s="230"/>
      <c r="X46" s="230"/>
      <c r="Y46" s="230"/>
      <c r="Z46" s="230"/>
      <c r="AA46" s="230"/>
      <c r="AB46" s="6"/>
      <c r="AC46" s="248">
        <f t="shared" si="3"/>
        <v>0</v>
      </c>
      <c r="AD46" s="18" t="e">
        <f t="shared" si="1"/>
        <v>#VALUE!</v>
      </c>
      <c r="AE46" s="18" t="e">
        <f t="shared" si="2"/>
        <v>#VALUE!</v>
      </c>
      <c r="AF46" s="249">
        <f t="shared" si="4"/>
        <v>0</v>
      </c>
      <c r="AG46" s="234">
        <f>Table1[[#This Row],[Qty Placed in Service for Project]]-Table2[[#This Row],[Qty Placed in Service for Project (MUST BE &lt;= DOCUMENTATION)]]</f>
        <v>0</v>
      </c>
      <c r="AH46" s="235">
        <f>Table1[[#This Row],[Total Cost of Materials for Project]]-Table2[[#This Row],[Total Allowable Expense]]</f>
        <v>0</v>
      </c>
      <c r="AI46" s="235" t="e">
        <f>Table1[[#This Row],[Awardee Match]]-Table2[[#This Row],[Awardee Match2]]</f>
        <v>#VALUE!</v>
      </c>
      <c r="AJ46" s="235" t="e">
        <f>Table1[[#This Row],[Program Match]]-Table2[[#This Row],[Program Match2]]</f>
        <v>#VALUE!</v>
      </c>
    </row>
    <row r="47" spans="1:36" x14ac:dyDescent="0.25">
      <c r="A47" s="219">
        <f>Table1[[#This Row],[Invoice No. ]]</f>
        <v>0</v>
      </c>
      <c r="B47" s="220">
        <f>Table1[[#This Row],[PDF Name]]</f>
        <v>0</v>
      </c>
      <c r="C47" s="221">
        <f>Table1[[#This Row],[Date of Invoice]]</f>
        <v>0</v>
      </c>
      <c r="D47" s="111">
        <f>Table1[[#This Row],[Vendor Name]]</f>
        <v>0</v>
      </c>
      <c r="E47" s="237">
        <f>'1. Project Expenses'!E47</f>
        <v>0</v>
      </c>
      <c r="F47" s="238">
        <f>'1. Project Expenses'!F47</f>
        <v>0</v>
      </c>
      <c r="G47" s="239">
        <f>'1. Project Expenses'!G47</f>
        <v>0</v>
      </c>
      <c r="H47" s="240">
        <f>'1. Project Expenses'!H47</f>
        <v>0</v>
      </c>
      <c r="I47" s="241">
        <f>'1. Project Expenses'!I47</f>
        <v>0</v>
      </c>
      <c r="J47" s="242">
        <f>'1. Project Expenses'!J47</f>
        <v>0</v>
      </c>
      <c r="K47" s="115">
        <f>'1. Project Expenses'!K47</f>
        <v>0</v>
      </c>
      <c r="L47" s="243">
        <f>'1. Project Expenses'!L47</f>
        <v>0</v>
      </c>
      <c r="M47" s="244">
        <f>'1. Project Expenses'!M47</f>
        <v>0</v>
      </c>
      <c r="N47" s="245">
        <f>'1. Project Expenses'!N47</f>
        <v>0</v>
      </c>
      <c r="O47" s="226">
        <f>Table2[[#This Row],[Price Per Qty]]</f>
        <v>0</v>
      </c>
      <c r="P47" s="246">
        <f t="shared" si="0"/>
        <v>0</v>
      </c>
      <c r="Q47" s="227" t="str">
        <f>IF(Table2[[#This Row],[Total Cost of Materials for Project]]&lt;&gt;0,P47*$G$9,"")</f>
        <v/>
      </c>
      <c r="R47" s="228" t="str">
        <f>IF(Table2[[#This Row],[Total Cost of Materials for Project]]&lt;&gt;0,P47*$G$10,"")</f>
        <v/>
      </c>
      <c r="S47" s="247"/>
      <c r="T47" s="230"/>
      <c r="U47" s="230"/>
      <c r="V47" s="230"/>
      <c r="W47" s="230"/>
      <c r="X47" s="230"/>
      <c r="Y47" s="230"/>
      <c r="Z47" s="230"/>
      <c r="AA47" s="230"/>
      <c r="AB47" s="6"/>
      <c r="AC47" s="248">
        <f t="shared" si="3"/>
        <v>0</v>
      </c>
      <c r="AD47" s="18" t="e">
        <f t="shared" si="1"/>
        <v>#VALUE!</v>
      </c>
      <c r="AE47" s="18" t="e">
        <f t="shared" si="2"/>
        <v>#VALUE!</v>
      </c>
      <c r="AF47" s="249">
        <f t="shared" si="4"/>
        <v>0</v>
      </c>
      <c r="AG47" s="234">
        <f>Table1[[#This Row],[Qty Placed in Service for Project]]-Table2[[#This Row],[Qty Placed in Service for Project (MUST BE &lt;= DOCUMENTATION)]]</f>
        <v>0</v>
      </c>
      <c r="AH47" s="235">
        <f>Table1[[#This Row],[Total Cost of Materials for Project]]-Table2[[#This Row],[Total Allowable Expense]]</f>
        <v>0</v>
      </c>
      <c r="AI47" s="235" t="e">
        <f>Table1[[#This Row],[Awardee Match]]-Table2[[#This Row],[Awardee Match2]]</f>
        <v>#VALUE!</v>
      </c>
      <c r="AJ47" s="235" t="e">
        <f>Table1[[#This Row],[Program Match]]-Table2[[#This Row],[Program Match2]]</f>
        <v>#VALUE!</v>
      </c>
    </row>
    <row r="48" spans="1:36" x14ac:dyDescent="0.25">
      <c r="A48" s="219">
        <f>Table1[[#This Row],[Invoice No. ]]</f>
        <v>0</v>
      </c>
      <c r="B48" s="220">
        <f>Table1[[#This Row],[PDF Name]]</f>
        <v>0</v>
      </c>
      <c r="C48" s="221">
        <f>Table1[[#This Row],[Date of Invoice]]</f>
        <v>0</v>
      </c>
      <c r="D48" s="111">
        <f>Table1[[#This Row],[Vendor Name]]</f>
        <v>0</v>
      </c>
      <c r="E48" s="237">
        <f>'1. Project Expenses'!E48</f>
        <v>0</v>
      </c>
      <c r="F48" s="238">
        <f>'1. Project Expenses'!F48</f>
        <v>0</v>
      </c>
      <c r="G48" s="239">
        <f>'1. Project Expenses'!G48</f>
        <v>0</v>
      </c>
      <c r="H48" s="240">
        <f>'1. Project Expenses'!H48</f>
        <v>0</v>
      </c>
      <c r="I48" s="241">
        <f>'1. Project Expenses'!I48</f>
        <v>0</v>
      </c>
      <c r="J48" s="242">
        <f>'1. Project Expenses'!J48</f>
        <v>0</v>
      </c>
      <c r="K48" s="115">
        <f>'1. Project Expenses'!K48</f>
        <v>0</v>
      </c>
      <c r="L48" s="243">
        <f>'1. Project Expenses'!L48</f>
        <v>0</v>
      </c>
      <c r="M48" s="244">
        <f>'1. Project Expenses'!M48</f>
        <v>0</v>
      </c>
      <c r="N48" s="245">
        <f>'1. Project Expenses'!N48</f>
        <v>0</v>
      </c>
      <c r="O48" s="226">
        <f>Table2[[#This Row],[Price Per Qty]]</f>
        <v>0</v>
      </c>
      <c r="P48" s="246">
        <f t="shared" si="0"/>
        <v>0</v>
      </c>
      <c r="Q48" s="227" t="str">
        <f>IF(Table2[[#This Row],[Total Cost of Materials for Project]]&lt;&gt;0,P48*$G$9,"")</f>
        <v/>
      </c>
      <c r="R48" s="228" t="str">
        <f>IF(Table2[[#This Row],[Total Cost of Materials for Project]]&lt;&gt;0,P48*$G$10,"")</f>
        <v/>
      </c>
      <c r="S48" s="247"/>
      <c r="T48" s="230"/>
      <c r="U48" s="230"/>
      <c r="V48" s="230"/>
      <c r="W48" s="230"/>
      <c r="X48" s="230"/>
      <c r="Y48" s="230"/>
      <c r="Z48" s="230"/>
      <c r="AA48" s="230"/>
      <c r="AB48" s="6"/>
      <c r="AC48" s="248">
        <f t="shared" si="3"/>
        <v>0</v>
      </c>
      <c r="AD48" s="18" t="e">
        <f t="shared" si="1"/>
        <v>#VALUE!</v>
      </c>
      <c r="AE48" s="18" t="e">
        <f t="shared" si="2"/>
        <v>#VALUE!</v>
      </c>
      <c r="AF48" s="249">
        <f t="shared" si="4"/>
        <v>0</v>
      </c>
      <c r="AG48" s="234">
        <f>Table1[[#This Row],[Qty Placed in Service for Project]]-Table2[[#This Row],[Qty Placed in Service for Project (MUST BE &lt;= DOCUMENTATION)]]</f>
        <v>0</v>
      </c>
      <c r="AH48" s="235">
        <f>Table1[[#This Row],[Total Cost of Materials for Project]]-Table2[[#This Row],[Total Allowable Expense]]</f>
        <v>0</v>
      </c>
      <c r="AI48" s="235" t="e">
        <f>Table1[[#This Row],[Awardee Match]]-Table2[[#This Row],[Awardee Match2]]</f>
        <v>#VALUE!</v>
      </c>
      <c r="AJ48" s="235" t="e">
        <f>Table1[[#This Row],[Program Match]]-Table2[[#This Row],[Program Match2]]</f>
        <v>#VALUE!</v>
      </c>
    </row>
    <row r="49" spans="1:36" x14ac:dyDescent="0.25">
      <c r="A49" s="219">
        <f>Table1[[#This Row],[Invoice No. ]]</f>
        <v>0</v>
      </c>
      <c r="B49" s="220">
        <f>Table1[[#This Row],[PDF Name]]</f>
        <v>0</v>
      </c>
      <c r="C49" s="221">
        <f>Table1[[#This Row],[Date of Invoice]]</f>
        <v>0</v>
      </c>
      <c r="D49" s="111">
        <f>Table1[[#This Row],[Vendor Name]]</f>
        <v>0</v>
      </c>
      <c r="E49" s="237">
        <f>'1. Project Expenses'!E49</f>
        <v>0</v>
      </c>
      <c r="F49" s="238">
        <f>'1. Project Expenses'!F49</f>
        <v>0</v>
      </c>
      <c r="G49" s="239">
        <f>'1. Project Expenses'!G49</f>
        <v>0</v>
      </c>
      <c r="H49" s="240">
        <f>'1. Project Expenses'!H49</f>
        <v>0</v>
      </c>
      <c r="I49" s="241">
        <f>'1. Project Expenses'!I49</f>
        <v>0</v>
      </c>
      <c r="J49" s="242">
        <f>'1. Project Expenses'!J49</f>
        <v>0</v>
      </c>
      <c r="K49" s="115">
        <f>'1. Project Expenses'!K49</f>
        <v>0</v>
      </c>
      <c r="L49" s="243">
        <f>'1. Project Expenses'!L49</f>
        <v>0</v>
      </c>
      <c r="M49" s="244">
        <f>'1. Project Expenses'!M49</f>
        <v>0</v>
      </c>
      <c r="N49" s="245">
        <f>'1. Project Expenses'!N49</f>
        <v>0</v>
      </c>
      <c r="O49" s="226">
        <f>Table2[[#This Row],[Price Per Qty]]</f>
        <v>0</v>
      </c>
      <c r="P49" s="246">
        <f t="shared" si="0"/>
        <v>0</v>
      </c>
      <c r="Q49" s="227" t="str">
        <f>IF(Table2[[#This Row],[Total Cost of Materials for Project]]&lt;&gt;0,P49*$G$9,"")</f>
        <v/>
      </c>
      <c r="R49" s="228" t="str">
        <f>IF(Table2[[#This Row],[Total Cost of Materials for Project]]&lt;&gt;0,P49*$G$10,"")</f>
        <v/>
      </c>
      <c r="S49" s="247"/>
      <c r="T49" s="230"/>
      <c r="U49" s="230"/>
      <c r="V49" s="230"/>
      <c r="W49" s="230"/>
      <c r="X49" s="230"/>
      <c r="Y49" s="230"/>
      <c r="Z49" s="230"/>
      <c r="AA49" s="230"/>
      <c r="AB49" s="6"/>
      <c r="AC49" s="248">
        <f t="shared" si="3"/>
        <v>0</v>
      </c>
      <c r="AD49" s="18" t="e">
        <f t="shared" si="1"/>
        <v>#VALUE!</v>
      </c>
      <c r="AE49" s="18" t="e">
        <f t="shared" si="2"/>
        <v>#VALUE!</v>
      </c>
      <c r="AF49" s="249">
        <f t="shared" si="4"/>
        <v>0</v>
      </c>
      <c r="AG49" s="234">
        <f>Table1[[#This Row],[Qty Placed in Service for Project]]-Table2[[#This Row],[Qty Placed in Service for Project (MUST BE &lt;= DOCUMENTATION)]]</f>
        <v>0</v>
      </c>
      <c r="AH49" s="235">
        <f>Table1[[#This Row],[Total Cost of Materials for Project]]-Table2[[#This Row],[Total Allowable Expense]]</f>
        <v>0</v>
      </c>
      <c r="AI49" s="235" t="e">
        <f>Table1[[#This Row],[Awardee Match]]-Table2[[#This Row],[Awardee Match2]]</f>
        <v>#VALUE!</v>
      </c>
      <c r="AJ49" s="235" t="e">
        <f>Table1[[#This Row],[Program Match]]-Table2[[#This Row],[Program Match2]]</f>
        <v>#VALUE!</v>
      </c>
    </row>
    <row r="50" spans="1:36" x14ac:dyDescent="0.25">
      <c r="A50" s="219">
        <f>Table1[[#This Row],[Invoice No. ]]</f>
        <v>0</v>
      </c>
      <c r="B50" s="220">
        <f>Table1[[#This Row],[PDF Name]]</f>
        <v>0</v>
      </c>
      <c r="C50" s="221">
        <f>Table1[[#This Row],[Date of Invoice]]</f>
        <v>0</v>
      </c>
      <c r="D50" s="111">
        <f>Table1[[#This Row],[Vendor Name]]</f>
        <v>0</v>
      </c>
      <c r="E50" s="237">
        <f>'1. Project Expenses'!E50</f>
        <v>0</v>
      </c>
      <c r="F50" s="238">
        <f>'1. Project Expenses'!F50</f>
        <v>0</v>
      </c>
      <c r="G50" s="239">
        <f>'1. Project Expenses'!G50</f>
        <v>0</v>
      </c>
      <c r="H50" s="240">
        <f>'1. Project Expenses'!H50</f>
        <v>0</v>
      </c>
      <c r="I50" s="241">
        <f>'1. Project Expenses'!I50</f>
        <v>0</v>
      </c>
      <c r="J50" s="242">
        <f>'1. Project Expenses'!J50</f>
        <v>0</v>
      </c>
      <c r="K50" s="115">
        <f>'1. Project Expenses'!K50</f>
        <v>0</v>
      </c>
      <c r="L50" s="243">
        <f>'1. Project Expenses'!L50</f>
        <v>0</v>
      </c>
      <c r="M50" s="244">
        <f>'1. Project Expenses'!M50</f>
        <v>0</v>
      </c>
      <c r="N50" s="245">
        <f>'1. Project Expenses'!N50</f>
        <v>0</v>
      </c>
      <c r="O50" s="226">
        <f>Table2[[#This Row],[Price Per Qty]]</f>
        <v>0</v>
      </c>
      <c r="P50" s="246">
        <f t="shared" si="0"/>
        <v>0</v>
      </c>
      <c r="Q50" s="227" t="str">
        <f>IF(Table2[[#This Row],[Total Cost of Materials for Project]]&lt;&gt;0,P50*$G$9,"")</f>
        <v/>
      </c>
      <c r="R50" s="228" t="str">
        <f>IF(Table2[[#This Row],[Total Cost of Materials for Project]]&lt;&gt;0,P50*$G$10,"")</f>
        <v/>
      </c>
      <c r="S50" s="247"/>
      <c r="T50" s="230"/>
      <c r="U50" s="230"/>
      <c r="V50" s="230"/>
      <c r="W50" s="230"/>
      <c r="X50" s="230"/>
      <c r="Y50" s="230"/>
      <c r="Z50" s="230"/>
      <c r="AA50" s="230"/>
      <c r="AB50" s="6"/>
      <c r="AC50" s="248">
        <f t="shared" si="3"/>
        <v>0</v>
      </c>
      <c r="AD50" s="18" t="e">
        <f t="shared" si="1"/>
        <v>#VALUE!</v>
      </c>
      <c r="AE50" s="18" t="e">
        <f t="shared" si="2"/>
        <v>#VALUE!</v>
      </c>
      <c r="AF50" s="249">
        <f t="shared" si="4"/>
        <v>0</v>
      </c>
      <c r="AG50" s="234">
        <f>Table1[[#This Row],[Qty Placed in Service for Project]]-Table2[[#This Row],[Qty Placed in Service for Project (MUST BE &lt;= DOCUMENTATION)]]</f>
        <v>0</v>
      </c>
      <c r="AH50" s="235">
        <f>Table1[[#This Row],[Total Cost of Materials for Project]]-Table2[[#This Row],[Total Allowable Expense]]</f>
        <v>0</v>
      </c>
      <c r="AI50" s="235" t="e">
        <f>Table1[[#This Row],[Awardee Match]]-Table2[[#This Row],[Awardee Match2]]</f>
        <v>#VALUE!</v>
      </c>
      <c r="AJ50" s="235" t="e">
        <f>Table1[[#This Row],[Program Match]]-Table2[[#This Row],[Program Match2]]</f>
        <v>#VALUE!</v>
      </c>
    </row>
    <row r="51" spans="1:36" x14ac:dyDescent="0.25">
      <c r="A51" s="219">
        <f>Table1[[#This Row],[Invoice No. ]]</f>
        <v>0</v>
      </c>
      <c r="B51" s="220">
        <f>Table1[[#This Row],[PDF Name]]</f>
        <v>0</v>
      </c>
      <c r="C51" s="221">
        <f>Table1[[#This Row],[Date of Invoice]]</f>
        <v>0</v>
      </c>
      <c r="D51" s="111">
        <f>Table1[[#This Row],[Vendor Name]]</f>
        <v>0</v>
      </c>
      <c r="E51" s="237">
        <f>'1. Project Expenses'!E51</f>
        <v>0</v>
      </c>
      <c r="F51" s="238">
        <f>'1. Project Expenses'!F51</f>
        <v>0</v>
      </c>
      <c r="G51" s="239">
        <f>'1. Project Expenses'!G51</f>
        <v>0</v>
      </c>
      <c r="H51" s="240">
        <f>'1. Project Expenses'!H51</f>
        <v>0</v>
      </c>
      <c r="I51" s="241">
        <f>'1. Project Expenses'!I51</f>
        <v>0</v>
      </c>
      <c r="J51" s="242">
        <f>'1. Project Expenses'!J51</f>
        <v>0</v>
      </c>
      <c r="K51" s="115">
        <f>'1. Project Expenses'!K51</f>
        <v>0</v>
      </c>
      <c r="L51" s="243">
        <f>'1. Project Expenses'!L51</f>
        <v>0</v>
      </c>
      <c r="M51" s="244">
        <f>'1. Project Expenses'!M51</f>
        <v>0</v>
      </c>
      <c r="N51" s="245">
        <f>'1. Project Expenses'!N51</f>
        <v>0</v>
      </c>
      <c r="O51" s="226">
        <f>Table2[[#This Row],[Price Per Qty]]</f>
        <v>0</v>
      </c>
      <c r="P51" s="246">
        <f t="shared" si="0"/>
        <v>0</v>
      </c>
      <c r="Q51" s="227" t="str">
        <f>IF(Table2[[#This Row],[Total Cost of Materials for Project]]&lt;&gt;0,P51*$G$9,"")</f>
        <v/>
      </c>
      <c r="R51" s="228" t="str">
        <f>IF(Table2[[#This Row],[Total Cost of Materials for Project]]&lt;&gt;0,P51*$G$10,"")</f>
        <v/>
      </c>
      <c r="S51" s="247"/>
      <c r="T51" s="230"/>
      <c r="U51" s="230"/>
      <c r="V51" s="230"/>
      <c r="W51" s="230"/>
      <c r="X51" s="230"/>
      <c r="Y51" s="230"/>
      <c r="Z51" s="230"/>
      <c r="AA51" s="230"/>
      <c r="AB51" s="6"/>
      <c r="AC51" s="248">
        <f t="shared" si="3"/>
        <v>0</v>
      </c>
      <c r="AD51" s="18" t="e">
        <f t="shared" si="1"/>
        <v>#VALUE!</v>
      </c>
      <c r="AE51" s="18" t="e">
        <f t="shared" si="2"/>
        <v>#VALUE!</v>
      </c>
      <c r="AF51" s="249">
        <f t="shared" si="4"/>
        <v>0</v>
      </c>
      <c r="AG51" s="234">
        <f>Table1[[#This Row],[Qty Placed in Service for Project]]-Table2[[#This Row],[Qty Placed in Service for Project (MUST BE &lt;= DOCUMENTATION)]]</f>
        <v>0</v>
      </c>
      <c r="AH51" s="235">
        <f>Table1[[#This Row],[Total Cost of Materials for Project]]-Table2[[#This Row],[Total Allowable Expense]]</f>
        <v>0</v>
      </c>
      <c r="AI51" s="235" t="e">
        <f>Table1[[#This Row],[Awardee Match]]-Table2[[#This Row],[Awardee Match2]]</f>
        <v>#VALUE!</v>
      </c>
      <c r="AJ51" s="235" t="e">
        <f>Table1[[#This Row],[Program Match]]-Table2[[#This Row],[Program Match2]]</f>
        <v>#VALUE!</v>
      </c>
    </row>
    <row r="52" spans="1:36" x14ac:dyDescent="0.25">
      <c r="A52" s="219">
        <f>Table1[[#This Row],[Invoice No. ]]</f>
        <v>0</v>
      </c>
      <c r="B52" s="220">
        <f>Table1[[#This Row],[PDF Name]]</f>
        <v>0</v>
      </c>
      <c r="C52" s="221">
        <f>Table1[[#This Row],[Date of Invoice]]</f>
        <v>0</v>
      </c>
      <c r="D52" s="111">
        <f>Table1[[#This Row],[Vendor Name]]</f>
        <v>0</v>
      </c>
      <c r="E52" s="237">
        <f>'1. Project Expenses'!E52</f>
        <v>0</v>
      </c>
      <c r="F52" s="238">
        <f>'1. Project Expenses'!F52</f>
        <v>0</v>
      </c>
      <c r="G52" s="239">
        <f>'1. Project Expenses'!G52</f>
        <v>0</v>
      </c>
      <c r="H52" s="240">
        <f>'1. Project Expenses'!H52</f>
        <v>0</v>
      </c>
      <c r="I52" s="241">
        <f>'1. Project Expenses'!I52</f>
        <v>0</v>
      </c>
      <c r="J52" s="242">
        <f>'1. Project Expenses'!J52</f>
        <v>0</v>
      </c>
      <c r="K52" s="115">
        <f>'1. Project Expenses'!K52</f>
        <v>0</v>
      </c>
      <c r="L52" s="243">
        <f>'1. Project Expenses'!L52</f>
        <v>0</v>
      </c>
      <c r="M52" s="244">
        <f>'1. Project Expenses'!M52</f>
        <v>0</v>
      </c>
      <c r="N52" s="245">
        <f>'1. Project Expenses'!N52</f>
        <v>0</v>
      </c>
      <c r="O52" s="226">
        <f>Table2[[#This Row],[Price Per Qty]]</f>
        <v>0</v>
      </c>
      <c r="P52" s="246">
        <f t="shared" si="0"/>
        <v>0</v>
      </c>
      <c r="Q52" s="227" t="str">
        <f>IF(Table2[[#This Row],[Total Cost of Materials for Project]]&lt;&gt;0,P52*$G$9,"")</f>
        <v/>
      </c>
      <c r="R52" s="228" t="str">
        <f>IF(Table2[[#This Row],[Total Cost of Materials for Project]]&lt;&gt;0,P52*$G$10,"")</f>
        <v/>
      </c>
      <c r="S52" s="247"/>
      <c r="T52" s="230"/>
      <c r="U52" s="230"/>
      <c r="V52" s="230"/>
      <c r="W52" s="230"/>
      <c r="X52" s="230"/>
      <c r="Y52" s="230"/>
      <c r="Z52" s="230"/>
      <c r="AA52" s="230"/>
      <c r="AB52" s="6"/>
      <c r="AC52" s="248">
        <f t="shared" si="3"/>
        <v>0</v>
      </c>
      <c r="AD52" s="18" t="e">
        <f t="shared" si="1"/>
        <v>#VALUE!</v>
      </c>
      <c r="AE52" s="18" t="e">
        <f t="shared" si="2"/>
        <v>#VALUE!</v>
      </c>
      <c r="AF52" s="249">
        <f t="shared" si="4"/>
        <v>0</v>
      </c>
      <c r="AG52" s="234">
        <f>Table1[[#This Row],[Qty Placed in Service for Project]]-Table2[[#This Row],[Qty Placed in Service for Project (MUST BE &lt;= DOCUMENTATION)]]</f>
        <v>0</v>
      </c>
      <c r="AH52" s="235">
        <f>Table1[[#This Row],[Total Cost of Materials for Project]]-Table2[[#This Row],[Total Allowable Expense]]</f>
        <v>0</v>
      </c>
      <c r="AI52" s="235" t="e">
        <f>Table1[[#This Row],[Awardee Match]]-Table2[[#This Row],[Awardee Match2]]</f>
        <v>#VALUE!</v>
      </c>
      <c r="AJ52" s="235" t="e">
        <f>Table1[[#This Row],[Program Match]]-Table2[[#This Row],[Program Match2]]</f>
        <v>#VALUE!</v>
      </c>
    </row>
    <row r="53" spans="1:36" x14ac:dyDescent="0.25">
      <c r="A53" s="219">
        <f>Table1[[#This Row],[Invoice No. ]]</f>
        <v>0</v>
      </c>
      <c r="B53" s="220">
        <f>Table1[[#This Row],[PDF Name]]</f>
        <v>0</v>
      </c>
      <c r="C53" s="221">
        <f>Table1[[#This Row],[Date of Invoice]]</f>
        <v>0</v>
      </c>
      <c r="D53" s="111">
        <f>Table1[[#This Row],[Vendor Name]]</f>
        <v>0</v>
      </c>
      <c r="E53" s="237">
        <f>'1. Project Expenses'!E53</f>
        <v>0</v>
      </c>
      <c r="F53" s="238">
        <f>'1. Project Expenses'!F53</f>
        <v>0</v>
      </c>
      <c r="G53" s="239">
        <f>'1. Project Expenses'!G53</f>
        <v>0</v>
      </c>
      <c r="H53" s="240">
        <f>'1. Project Expenses'!H53</f>
        <v>0</v>
      </c>
      <c r="I53" s="241">
        <f>'1. Project Expenses'!I53</f>
        <v>0</v>
      </c>
      <c r="J53" s="242">
        <f>'1. Project Expenses'!J53</f>
        <v>0</v>
      </c>
      <c r="K53" s="115">
        <f>'1. Project Expenses'!K53</f>
        <v>0</v>
      </c>
      <c r="L53" s="243">
        <f>'1. Project Expenses'!L53</f>
        <v>0</v>
      </c>
      <c r="M53" s="244">
        <f>'1. Project Expenses'!M53</f>
        <v>0</v>
      </c>
      <c r="N53" s="245">
        <f>'1. Project Expenses'!N53</f>
        <v>0</v>
      </c>
      <c r="O53" s="226">
        <f>Table2[[#This Row],[Price Per Qty]]</f>
        <v>0</v>
      </c>
      <c r="P53" s="246">
        <f t="shared" si="0"/>
        <v>0</v>
      </c>
      <c r="Q53" s="227" t="str">
        <f>IF(Table2[[#This Row],[Total Cost of Materials for Project]]&lt;&gt;0,P53*$G$9,"")</f>
        <v/>
      </c>
      <c r="R53" s="228" t="str">
        <f>IF(Table2[[#This Row],[Total Cost of Materials for Project]]&lt;&gt;0,P53*$G$10,"")</f>
        <v/>
      </c>
      <c r="S53" s="247"/>
      <c r="T53" s="230"/>
      <c r="U53" s="230"/>
      <c r="V53" s="230"/>
      <c r="W53" s="230"/>
      <c r="X53" s="230"/>
      <c r="Y53" s="230"/>
      <c r="Z53" s="230"/>
      <c r="AA53" s="230"/>
      <c r="AB53" s="6"/>
      <c r="AC53" s="248">
        <f t="shared" si="3"/>
        <v>0</v>
      </c>
      <c r="AD53" s="18" t="e">
        <f t="shared" si="1"/>
        <v>#VALUE!</v>
      </c>
      <c r="AE53" s="18" t="e">
        <f t="shared" si="2"/>
        <v>#VALUE!</v>
      </c>
      <c r="AF53" s="249">
        <f t="shared" si="4"/>
        <v>0</v>
      </c>
      <c r="AG53" s="234">
        <f>Table1[[#This Row],[Qty Placed in Service for Project]]-Table2[[#This Row],[Qty Placed in Service for Project (MUST BE &lt;= DOCUMENTATION)]]</f>
        <v>0</v>
      </c>
      <c r="AH53" s="235">
        <f>Table1[[#This Row],[Total Cost of Materials for Project]]-Table2[[#This Row],[Total Allowable Expense]]</f>
        <v>0</v>
      </c>
      <c r="AI53" s="235" t="e">
        <f>Table1[[#This Row],[Awardee Match]]-Table2[[#This Row],[Awardee Match2]]</f>
        <v>#VALUE!</v>
      </c>
      <c r="AJ53" s="235" t="e">
        <f>Table1[[#This Row],[Program Match]]-Table2[[#This Row],[Program Match2]]</f>
        <v>#VALUE!</v>
      </c>
    </row>
    <row r="54" spans="1:36" x14ac:dyDescent="0.25">
      <c r="A54" s="219">
        <f>Table1[[#This Row],[Invoice No. ]]</f>
        <v>0</v>
      </c>
      <c r="B54" s="220">
        <f>Table1[[#This Row],[PDF Name]]</f>
        <v>0</v>
      </c>
      <c r="C54" s="221">
        <f>Table1[[#This Row],[Date of Invoice]]</f>
        <v>0</v>
      </c>
      <c r="D54" s="111">
        <f>Table1[[#This Row],[Vendor Name]]</f>
        <v>0</v>
      </c>
      <c r="E54" s="237">
        <f>'1. Project Expenses'!E54</f>
        <v>0</v>
      </c>
      <c r="F54" s="238">
        <f>'1. Project Expenses'!F54</f>
        <v>0</v>
      </c>
      <c r="G54" s="239">
        <f>'1. Project Expenses'!G54</f>
        <v>0</v>
      </c>
      <c r="H54" s="240">
        <f>'1. Project Expenses'!H54</f>
        <v>0</v>
      </c>
      <c r="I54" s="241">
        <f>'1. Project Expenses'!I54</f>
        <v>0</v>
      </c>
      <c r="J54" s="242">
        <f>'1. Project Expenses'!J54</f>
        <v>0</v>
      </c>
      <c r="K54" s="115">
        <f>'1. Project Expenses'!K54</f>
        <v>0</v>
      </c>
      <c r="L54" s="243">
        <f>'1. Project Expenses'!L54</f>
        <v>0</v>
      </c>
      <c r="M54" s="244">
        <f>'1. Project Expenses'!M54</f>
        <v>0</v>
      </c>
      <c r="N54" s="245">
        <f>'1. Project Expenses'!N54</f>
        <v>0</v>
      </c>
      <c r="O54" s="226">
        <f>Table2[[#This Row],[Price Per Qty]]</f>
        <v>0</v>
      </c>
      <c r="P54" s="246">
        <f t="shared" si="0"/>
        <v>0</v>
      </c>
      <c r="Q54" s="227" t="str">
        <f>IF(Table2[[#This Row],[Total Cost of Materials for Project]]&lt;&gt;0,P54*$G$9,"")</f>
        <v/>
      </c>
      <c r="R54" s="228" t="str">
        <f>IF(Table2[[#This Row],[Total Cost of Materials for Project]]&lt;&gt;0,P54*$G$10,"")</f>
        <v/>
      </c>
      <c r="S54" s="247"/>
      <c r="T54" s="230"/>
      <c r="U54" s="230"/>
      <c r="V54" s="230"/>
      <c r="W54" s="230"/>
      <c r="X54" s="230"/>
      <c r="Y54" s="230"/>
      <c r="Z54" s="230"/>
      <c r="AA54" s="230"/>
      <c r="AB54" s="6"/>
      <c r="AC54" s="248">
        <f t="shared" si="3"/>
        <v>0</v>
      </c>
      <c r="AD54" s="18" t="e">
        <f t="shared" si="1"/>
        <v>#VALUE!</v>
      </c>
      <c r="AE54" s="18" t="e">
        <f t="shared" si="2"/>
        <v>#VALUE!</v>
      </c>
      <c r="AF54" s="249">
        <f t="shared" si="4"/>
        <v>0</v>
      </c>
      <c r="AG54" s="234">
        <f>Table1[[#This Row],[Qty Placed in Service for Project]]-Table2[[#This Row],[Qty Placed in Service for Project (MUST BE &lt;= DOCUMENTATION)]]</f>
        <v>0</v>
      </c>
      <c r="AH54" s="235">
        <f>Table1[[#This Row],[Total Cost of Materials for Project]]-Table2[[#This Row],[Total Allowable Expense]]</f>
        <v>0</v>
      </c>
      <c r="AI54" s="235" t="e">
        <f>Table1[[#This Row],[Awardee Match]]-Table2[[#This Row],[Awardee Match2]]</f>
        <v>#VALUE!</v>
      </c>
      <c r="AJ54" s="235" t="e">
        <f>Table1[[#This Row],[Program Match]]-Table2[[#This Row],[Program Match2]]</f>
        <v>#VALUE!</v>
      </c>
    </row>
    <row r="55" spans="1:36" x14ac:dyDescent="0.25">
      <c r="A55" s="219">
        <f>Table1[[#This Row],[Invoice No. ]]</f>
        <v>0</v>
      </c>
      <c r="B55" s="220">
        <f>Table1[[#This Row],[PDF Name]]</f>
        <v>0</v>
      </c>
      <c r="C55" s="221">
        <f>Table1[[#This Row],[Date of Invoice]]</f>
        <v>0</v>
      </c>
      <c r="D55" s="111">
        <f>Table1[[#This Row],[Vendor Name]]</f>
        <v>0</v>
      </c>
      <c r="E55" s="237">
        <f>'1. Project Expenses'!E55</f>
        <v>0</v>
      </c>
      <c r="F55" s="238">
        <f>'1. Project Expenses'!F55</f>
        <v>0</v>
      </c>
      <c r="G55" s="239">
        <f>'1. Project Expenses'!G55</f>
        <v>0</v>
      </c>
      <c r="H55" s="240">
        <f>'1. Project Expenses'!H55</f>
        <v>0</v>
      </c>
      <c r="I55" s="241">
        <f>'1. Project Expenses'!I55</f>
        <v>0</v>
      </c>
      <c r="J55" s="242">
        <f>'1. Project Expenses'!J55</f>
        <v>0</v>
      </c>
      <c r="K55" s="115">
        <f>'1. Project Expenses'!K55</f>
        <v>0</v>
      </c>
      <c r="L55" s="243">
        <f>'1. Project Expenses'!L55</f>
        <v>0</v>
      </c>
      <c r="M55" s="244">
        <f>'1. Project Expenses'!M55</f>
        <v>0</v>
      </c>
      <c r="N55" s="245">
        <f>'1. Project Expenses'!N55</f>
        <v>0</v>
      </c>
      <c r="O55" s="226">
        <f>Table2[[#This Row],[Price Per Qty]]</f>
        <v>0</v>
      </c>
      <c r="P55" s="246">
        <f t="shared" si="0"/>
        <v>0</v>
      </c>
      <c r="Q55" s="227" t="str">
        <f>IF(Table2[[#This Row],[Total Cost of Materials for Project]]&lt;&gt;0,P55*$G$9,"")</f>
        <v/>
      </c>
      <c r="R55" s="228" t="str">
        <f>IF(Table2[[#This Row],[Total Cost of Materials for Project]]&lt;&gt;0,P55*$G$10,"")</f>
        <v/>
      </c>
      <c r="S55" s="247"/>
      <c r="T55" s="230"/>
      <c r="U55" s="230"/>
      <c r="V55" s="230"/>
      <c r="W55" s="230"/>
      <c r="X55" s="230"/>
      <c r="Y55" s="230"/>
      <c r="Z55" s="230"/>
      <c r="AA55" s="230"/>
      <c r="AB55" s="6"/>
      <c r="AC55" s="248">
        <f t="shared" si="3"/>
        <v>0</v>
      </c>
      <c r="AD55" s="18" t="e">
        <f t="shared" si="1"/>
        <v>#VALUE!</v>
      </c>
      <c r="AE55" s="18" t="e">
        <f t="shared" si="2"/>
        <v>#VALUE!</v>
      </c>
      <c r="AF55" s="249">
        <f t="shared" si="4"/>
        <v>0</v>
      </c>
      <c r="AG55" s="234">
        <f>Table1[[#This Row],[Qty Placed in Service for Project]]-Table2[[#This Row],[Qty Placed in Service for Project (MUST BE &lt;= DOCUMENTATION)]]</f>
        <v>0</v>
      </c>
      <c r="AH55" s="235">
        <f>Table1[[#This Row],[Total Cost of Materials for Project]]-Table2[[#This Row],[Total Allowable Expense]]</f>
        <v>0</v>
      </c>
      <c r="AI55" s="235" t="e">
        <f>Table1[[#This Row],[Awardee Match]]-Table2[[#This Row],[Awardee Match2]]</f>
        <v>#VALUE!</v>
      </c>
      <c r="AJ55" s="235" t="e">
        <f>Table1[[#This Row],[Program Match]]-Table2[[#This Row],[Program Match2]]</f>
        <v>#VALUE!</v>
      </c>
    </row>
    <row r="56" spans="1:36" x14ac:dyDescent="0.25">
      <c r="A56" s="219">
        <f>Table1[[#This Row],[Invoice No. ]]</f>
        <v>0</v>
      </c>
      <c r="B56" s="220">
        <f>Table1[[#This Row],[PDF Name]]</f>
        <v>0</v>
      </c>
      <c r="C56" s="221">
        <f>Table1[[#This Row],[Date of Invoice]]</f>
        <v>0</v>
      </c>
      <c r="D56" s="111">
        <f>Table1[[#This Row],[Vendor Name]]</f>
        <v>0</v>
      </c>
      <c r="E56" s="237">
        <f>'1. Project Expenses'!E56</f>
        <v>0</v>
      </c>
      <c r="F56" s="238">
        <f>'1. Project Expenses'!F56</f>
        <v>0</v>
      </c>
      <c r="G56" s="239">
        <f>'1. Project Expenses'!G56</f>
        <v>0</v>
      </c>
      <c r="H56" s="240">
        <f>'1. Project Expenses'!H56</f>
        <v>0</v>
      </c>
      <c r="I56" s="241">
        <f>'1. Project Expenses'!I56</f>
        <v>0</v>
      </c>
      <c r="J56" s="242">
        <f>'1. Project Expenses'!J56</f>
        <v>0</v>
      </c>
      <c r="K56" s="115">
        <f>'1. Project Expenses'!K56</f>
        <v>0</v>
      </c>
      <c r="L56" s="243">
        <f>'1. Project Expenses'!L56</f>
        <v>0</v>
      </c>
      <c r="M56" s="244">
        <f>'1. Project Expenses'!M56</f>
        <v>0</v>
      </c>
      <c r="N56" s="245">
        <f>'1. Project Expenses'!N56</f>
        <v>0</v>
      </c>
      <c r="O56" s="226">
        <f>Table2[[#This Row],[Price Per Qty]]</f>
        <v>0</v>
      </c>
      <c r="P56" s="246">
        <f t="shared" si="0"/>
        <v>0</v>
      </c>
      <c r="Q56" s="227" t="str">
        <f>IF(Table2[[#This Row],[Total Cost of Materials for Project]]&lt;&gt;0,P56*$G$9,"")</f>
        <v/>
      </c>
      <c r="R56" s="228" t="str">
        <f>IF(Table2[[#This Row],[Total Cost of Materials for Project]]&lt;&gt;0,P56*$G$10,"")</f>
        <v/>
      </c>
      <c r="S56" s="247"/>
      <c r="T56" s="230"/>
      <c r="U56" s="230"/>
      <c r="V56" s="230"/>
      <c r="W56" s="230"/>
      <c r="X56" s="230"/>
      <c r="Y56" s="230"/>
      <c r="Z56" s="230"/>
      <c r="AA56" s="230"/>
      <c r="AB56" s="6"/>
      <c r="AC56" s="248">
        <f t="shared" si="3"/>
        <v>0</v>
      </c>
      <c r="AD56" s="18" t="e">
        <f t="shared" si="1"/>
        <v>#VALUE!</v>
      </c>
      <c r="AE56" s="18" t="e">
        <f t="shared" si="2"/>
        <v>#VALUE!</v>
      </c>
      <c r="AF56" s="249">
        <f t="shared" si="4"/>
        <v>0</v>
      </c>
      <c r="AG56" s="234">
        <f>Table1[[#This Row],[Qty Placed in Service for Project]]-Table2[[#This Row],[Qty Placed in Service for Project (MUST BE &lt;= DOCUMENTATION)]]</f>
        <v>0</v>
      </c>
      <c r="AH56" s="235">
        <f>Table1[[#This Row],[Total Cost of Materials for Project]]-Table2[[#This Row],[Total Allowable Expense]]</f>
        <v>0</v>
      </c>
      <c r="AI56" s="235" t="e">
        <f>Table1[[#This Row],[Awardee Match]]-Table2[[#This Row],[Awardee Match2]]</f>
        <v>#VALUE!</v>
      </c>
      <c r="AJ56" s="235" t="e">
        <f>Table1[[#This Row],[Program Match]]-Table2[[#This Row],[Program Match2]]</f>
        <v>#VALUE!</v>
      </c>
    </row>
    <row r="57" spans="1:36" x14ac:dyDescent="0.25">
      <c r="A57" s="219">
        <f>Table1[[#This Row],[Invoice No. ]]</f>
        <v>0</v>
      </c>
      <c r="B57" s="220">
        <f>Table1[[#This Row],[PDF Name]]</f>
        <v>0</v>
      </c>
      <c r="C57" s="221">
        <f>Table1[[#This Row],[Date of Invoice]]</f>
        <v>0</v>
      </c>
      <c r="D57" s="111">
        <f>Table1[[#This Row],[Vendor Name]]</f>
        <v>0</v>
      </c>
      <c r="E57" s="237">
        <f>'1. Project Expenses'!E57</f>
        <v>0</v>
      </c>
      <c r="F57" s="238">
        <f>'1. Project Expenses'!F57</f>
        <v>0</v>
      </c>
      <c r="G57" s="239">
        <f>'1. Project Expenses'!G57</f>
        <v>0</v>
      </c>
      <c r="H57" s="240">
        <f>'1. Project Expenses'!H57</f>
        <v>0</v>
      </c>
      <c r="I57" s="241">
        <f>'1. Project Expenses'!I57</f>
        <v>0</v>
      </c>
      <c r="J57" s="242">
        <f>'1. Project Expenses'!J57</f>
        <v>0</v>
      </c>
      <c r="K57" s="115">
        <f>'1. Project Expenses'!K57</f>
        <v>0</v>
      </c>
      <c r="L57" s="243">
        <f>'1. Project Expenses'!L57</f>
        <v>0</v>
      </c>
      <c r="M57" s="244">
        <f>'1. Project Expenses'!M57</f>
        <v>0</v>
      </c>
      <c r="N57" s="245">
        <f>'1. Project Expenses'!N57</f>
        <v>0</v>
      </c>
      <c r="O57" s="226">
        <f>Table2[[#This Row],[Price Per Qty]]</f>
        <v>0</v>
      </c>
      <c r="P57" s="246">
        <f t="shared" si="0"/>
        <v>0</v>
      </c>
      <c r="Q57" s="227" t="str">
        <f>IF(Table2[[#This Row],[Total Cost of Materials for Project]]&lt;&gt;0,P57*$G$9,"")</f>
        <v/>
      </c>
      <c r="R57" s="228" t="str">
        <f>IF(Table2[[#This Row],[Total Cost of Materials for Project]]&lt;&gt;0,P57*$G$10,"")</f>
        <v/>
      </c>
      <c r="S57" s="247"/>
      <c r="T57" s="230"/>
      <c r="U57" s="230"/>
      <c r="V57" s="230"/>
      <c r="W57" s="230"/>
      <c r="X57" s="230"/>
      <c r="Y57" s="230"/>
      <c r="Z57" s="230"/>
      <c r="AA57" s="230"/>
      <c r="AB57" s="6"/>
      <c r="AC57" s="248">
        <f t="shared" si="3"/>
        <v>0</v>
      </c>
      <c r="AD57" s="18" t="e">
        <f t="shared" si="1"/>
        <v>#VALUE!</v>
      </c>
      <c r="AE57" s="18" t="e">
        <f t="shared" si="2"/>
        <v>#VALUE!</v>
      </c>
      <c r="AF57" s="249">
        <f t="shared" si="4"/>
        <v>0</v>
      </c>
      <c r="AG57" s="234">
        <f>Table1[[#This Row],[Qty Placed in Service for Project]]-Table2[[#This Row],[Qty Placed in Service for Project (MUST BE &lt;= DOCUMENTATION)]]</f>
        <v>0</v>
      </c>
      <c r="AH57" s="235">
        <f>Table1[[#This Row],[Total Cost of Materials for Project]]-Table2[[#This Row],[Total Allowable Expense]]</f>
        <v>0</v>
      </c>
      <c r="AI57" s="235" t="e">
        <f>Table1[[#This Row],[Awardee Match]]-Table2[[#This Row],[Awardee Match2]]</f>
        <v>#VALUE!</v>
      </c>
      <c r="AJ57" s="235" t="e">
        <f>Table1[[#This Row],[Program Match]]-Table2[[#This Row],[Program Match2]]</f>
        <v>#VALUE!</v>
      </c>
    </row>
    <row r="58" spans="1:36" x14ac:dyDescent="0.25">
      <c r="A58" s="219">
        <f>Table1[[#This Row],[Invoice No. ]]</f>
        <v>0</v>
      </c>
      <c r="B58" s="220">
        <f>Table1[[#This Row],[PDF Name]]</f>
        <v>0</v>
      </c>
      <c r="C58" s="221">
        <f>Table1[[#This Row],[Date of Invoice]]</f>
        <v>0</v>
      </c>
      <c r="D58" s="111">
        <f>Table1[[#This Row],[Vendor Name]]</f>
        <v>0</v>
      </c>
      <c r="E58" s="237">
        <f>'1. Project Expenses'!E58</f>
        <v>0</v>
      </c>
      <c r="F58" s="238">
        <f>'1. Project Expenses'!F58</f>
        <v>0</v>
      </c>
      <c r="G58" s="239">
        <f>'1. Project Expenses'!G58</f>
        <v>0</v>
      </c>
      <c r="H58" s="240">
        <f>'1. Project Expenses'!H58</f>
        <v>0</v>
      </c>
      <c r="I58" s="241">
        <f>'1. Project Expenses'!I58</f>
        <v>0</v>
      </c>
      <c r="J58" s="242">
        <f>'1. Project Expenses'!J58</f>
        <v>0</v>
      </c>
      <c r="K58" s="115">
        <f>'1. Project Expenses'!K58</f>
        <v>0</v>
      </c>
      <c r="L58" s="243">
        <f>'1. Project Expenses'!L58</f>
        <v>0</v>
      </c>
      <c r="M58" s="244">
        <f>'1. Project Expenses'!M58</f>
        <v>0</v>
      </c>
      <c r="N58" s="245">
        <f>'1. Project Expenses'!N58</f>
        <v>0</v>
      </c>
      <c r="O58" s="226">
        <f>Table2[[#This Row],[Price Per Qty]]</f>
        <v>0</v>
      </c>
      <c r="P58" s="246">
        <f t="shared" si="0"/>
        <v>0</v>
      </c>
      <c r="Q58" s="227" t="str">
        <f>IF(Table2[[#This Row],[Total Cost of Materials for Project]]&lt;&gt;0,P58*$G$9,"")</f>
        <v/>
      </c>
      <c r="R58" s="228" t="str">
        <f>IF(Table2[[#This Row],[Total Cost of Materials for Project]]&lt;&gt;0,P58*$G$10,"")</f>
        <v/>
      </c>
      <c r="S58" s="247"/>
      <c r="T58" s="230"/>
      <c r="U58" s="230"/>
      <c r="V58" s="230"/>
      <c r="W58" s="230"/>
      <c r="X58" s="230"/>
      <c r="Y58" s="230"/>
      <c r="Z58" s="230"/>
      <c r="AA58" s="230"/>
      <c r="AB58" s="6"/>
      <c r="AC58" s="248">
        <f t="shared" si="3"/>
        <v>0</v>
      </c>
      <c r="AD58" s="18" t="e">
        <f t="shared" si="1"/>
        <v>#VALUE!</v>
      </c>
      <c r="AE58" s="18" t="e">
        <f t="shared" si="2"/>
        <v>#VALUE!</v>
      </c>
      <c r="AF58" s="249">
        <f t="shared" si="4"/>
        <v>0</v>
      </c>
      <c r="AG58" s="234">
        <f>Table1[[#This Row],[Qty Placed in Service for Project]]-Table2[[#This Row],[Qty Placed in Service for Project (MUST BE &lt;= DOCUMENTATION)]]</f>
        <v>0</v>
      </c>
      <c r="AH58" s="235">
        <f>Table1[[#This Row],[Total Cost of Materials for Project]]-Table2[[#This Row],[Total Allowable Expense]]</f>
        <v>0</v>
      </c>
      <c r="AI58" s="235" t="e">
        <f>Table1[[#This Row],[Awardee Match]]-Table2[[#This Row],[Awardee Match2]]</f>
        <v>#VALUE!</v>
      </c>
      <c r="AJ58" s="235" t="e">
        <f>Table1[[#This Row],[Program Match]]-Table2[[#This Row],[Program Match2]]</f>
        <v>#VALUE!</v>
      </c>
    </row>
    <row r="59" spans="1:36" x14ac:dyDescent="0.25">
      <c r="A59" s="219">
        <f>Table1[[#This Row],[Invoice No. ]]</f>
        <v>0</v>
      </c>
      <c r="B59" s="220">
        <f>Table1[[#This Row],[PDF Name]]</f>
        <v>0</v>
      </c>
      <c r="C59" s="221">
        <f>Table1[[#This Row],[Date of Invoice]]</f>
        <v>0</v>
      </c>
      <c r="D59" s="111">
        <f>Table1[[#This Row],[Vendor Name]]</f>
        <v>0</v>
      </c>
      <c r="E59" s="237">
        <f>'1. Project Expenses'!E59</f>
        <v>0</v>
      </c>
      <c r="F59" s="238">
        <f>'1. Project Expenses'!F59</f>
        <v>0</v>
      </c>
      <c r="G59" s="239">
        <f>'1. Project Expenses'!G59</f>
        <v>0</v>
      </c>
      <c r="H59" s="240">
        <f>'1. Project Expenses'!H59</f>
        <v>0</v>
      </c>
      <c r="I59" s="241">
        <f>'1. Project Expenses'!I59</f>
        <v>0</v>
      </c>
      <c r="J59" s="242">
        <f>'1. Project Expenses'!J59</f>
        <v>0</v>
      </c>
      <c r="K59" s="115">
        <f>'1. Project Expenses'!K59</f>
        <v>0</v>
      </c>
      <c r="L59" s="243">
        <f>'1. Project Expenses'!L59</f>
        <v>0</v>
      </c>
      <c r="M59" s="244">
        <f>'1. Project Expenses'!M59</f>
        <v>0</v>
      </c>
      <c r="N59" s="245">
        <f>'1. Project Expenses'!N59</f>
        <v>0</v>
      </c>
      <c r="O59" s="226">
        <f>Table2[[#This Row],[Price Per Qty]]</f>
        <v>0</v>
      </c>
      <c r="P59" s="246">
        <f t="shared" si="0"/>
        <v>0</v>
      </c>
      <c r="Q59" s="227" t="str">
        <f>IF(Table2[[#This Row],[Total Cost of Materials for Project]]&lt;&gt;0,P59*$G$9,"")</f>
        <v/>
      </c>
      <c r="R59" s="228" t="str">
        <f>IF(Table2[[#This Row],[Total Cost of Materials for Project]]&lt;&gt;0,P59*$G$10,"")</f>
        <v/>
      </c>
      <c r="S59" s="247"/>
      <c r="T59" s="230"/>
      <c r="U59" s="230"/>
      <c r="V59" s="230"/>
      <c r="W59" s="230"/>
      <c r="X59" s="230"/>
      <c r="Y59" s="230"/>
      <c r="Z59" s="230"/>
      <c r="AA59" s="230"/>
      <c r="AB59" s="6"/>
      <c r="AC59" s="248">
        <f t="shared" si="3"/>
        <v>0</v>
      </c>
      <c r="AD59" s="18" t="e">
        <f t="shared" si="1"/>
        <v>#VALUE!</v>
      </c>
      <c r="AE59" s="18" t="e">
        <f t="shared" si="2"/>
        <v>#VALUE!</v>
      </c>
      <c r="AF59" s="249">
        <f t="shared" si="4"/>
        <v>0</v>
      </c>
      <c r="AG59" s="234">
        <f>Table1[[#This Row],[Qty Placed in Service for Project]]-Table2[[#This Row],[Qty Placed in Service for Project (MUST BE &lt;= DOCUMENTATION)]]</f>
        <v>0</v>
      </c>
      <c r="AH59" s="235">
        <f>Table1[[#This Row],[Total Cost of Materials for Project]]-Table2[[#This Row],[Total Allowable Expense]]</f>
        <v>0</v>
      </c>
      <c r="AI59" s="235" t="e">
        <f>Table1[[#This Row],[Awardee Match]]-Table2[[#This Row],[Awardee Match2]]</f>
        <v>#VALUE!</v>
      </c>
      <c r="AJ59" s="235" t="e">
        <f>Table1[[#This Row],[Program Match]]-Table2[[#This Row],[Program Match2]]</f>
        <v>#VALUE!</v>
      </c>
    </row>
    <row r="60" spans="1:36" x14ac:dyDescent="0.25">
      <c r="A60" s="219">
        <f>Table1[[#This Row],[Invoice No. ]]</f>
        <v>0</v>
      </c>
      <c r="B60" s="220">
        <f>Table1[[#This Row],[PDF Name]]</f>
        <v>0</v>
      </c>
      <c r="C60" s="221">
        <f>Table1[[#This Row],[Date of Invoice]]</f>
        <v>0</v>
      </c>
      <c r="D60" s="111">
        <f>Table1[[#This Row],[Vendor Name]]</f>
        <v>0</v>
      </c>
      <c r="E60" s="237">
        <f>'1. Project Expenses'!E60</f>
        <v>0</v>
      </c>
      <c r="F60" s="238">
        <f>'1. Project Expenses'!F60</f>
        <v>0</v>
      </c>
      <c r="G60" s="239">
        <f>'1. Project Expenses'!G60</f>
        <v>0</v>
      </c>
      <c r="H60" s="240">
        <f>'1. Project Expenses'!H60</f>
        <v>0</v>
      </c>
      <c r="I60" s="241">
        <f>'1. Project Expenses'!I60</f>
        <v>0</v>
      </c>
      <c r="J60" s="242">
        <f>'1. Project Expenses'!J60</f>
        <v>0</v>
      </c>
      <c r="K60" s="115">
        <f>'1. Project Expenses'!K60</f>
        <v>0</v>
      </c>
      <c r="L60" s="243">
        <f>'1. Project Expenses'!L60</f>
        <v>0</v>
      </c>
      <c r="M60" s="244">
        <f>'1. Project Expenses'!M60</f>
        <v>0</v>
      </c>
      <c r="N60" s="245">
        <f>'1. Project Expenses'!N60</f>
        <v>0</v>
      </c>
      <c r="O60" s="226">
        <f>Table2[[#This Row],[Price Per Qty]]</f>
        <v>0</v>
      </c>
      <c r="P60" s="246">
        <f t="shared" si="0"/>
        <v>0</v>
      </c>
      <c r="Q60" s="227" t="str">
        <f>IF(Table2[[#This Row],[Total Cost of Materials for Project]]&lt;&gt;0,P60*$G$9,"")</f>
        <v/>
      </c>
      <c r="R60" s="228" t="str">
        <f>IF(Table2[[#This Row],[Total Cost of Materials for Project]]&lt;&gt;0,P60*$G$10,"")</f>
        <v/>
      </c>
      <c r="S60" s="247"/>
      <c r="T60" s="230"/>
      <c r="U60" s="230"/>
      <c r="V60" s="230"/>
      <c r="W60" s="230"/>
      <c r="X60" s="230"/>
      <c r="Y60" s="230"/>
      <c r="Z60" s="230"/>
      <c r="AA60" s="230"/>
      <c r="AB60" s="6"/>
      <c r="AC60" s="248">
        <f t="shared" si="3"/>
        <v>0</v>
      </c>
      <c r="AD60" s="18" t="e">
        <f t="shared" si="1"/>
        <v>#VALUE!</v>
      </c>
      <c r="AE60" s="18" t="e">
        <f t="shared" si="2"/>
        <v>#VALUE!</v>
      </c>
      <c r="AF60" s="249">
        <f t="shared" si="4"/>
        <v>0</v>
      </c>
      <c r="AG60" s="234">
        <f>Table1[[#This Row],[Qty Placed in Service for Project]]-Table2[[#This Row],[Qty Placed in Service for Project (MUST BE &lt;= DOCUMENTATION)]]</f>
        <v>0</v>
      </c>
      <c r="AH60" s="235">
        <f>Table1[[#This Row],[Total Cost of Materials for Project]]-Table2[[#This Row],[Total Allowable Expense]]</f>
        <v>0</v>
      </c>
      <c r="AI60" s="235" t="e">
        <f>Table1[[#This Row],[Awardee Match]]-Table2[[#This Row],[Awardee Match2]]</f>
        <v>#VALUE!</v>
      </c>
      <c r="AJ60" s="235" t="e">
        <f>Table1[[#This Row],[Program Match]]-Table2[[#This Row],[Program Match2]]</f>
        <v>#VALUE!</v>
      </c>
    </row>
    <row r="61" spans="1:36" x14ac:dyDescent="0.25">
      <c r="A61" s="219">
        <f>Table1[[#This Row],[Invoice No. ]]</f>
        <v>0</v>
      </c>
      <c r="B61" s="220">
        <f>Table1[[#This Row],[PDF Name]]</f>
        <v>0</v>
      </c>
      <c r="C61" s="221">
        <f>Table1[[#This Row],[Date of Invoice]]</f>
        <v>0</v>
      </c>
      <c r="D61" s="111">
        <f>Table1[[#This Row],[Vendor Name]]</f>
        <v>0</v>
      </c>
      <c r="E61" s="237">
        <f>'1. Project Expenses'!E61</f>
        <v>0</v>
      </c>
      <c r="F61" s="238">
        <f>'1. Project Expenses'!F61</f>
        <v>0</v>
      </c>
      <c r="G61" s="239">
        <f>'1. Project Expenses'!G61</f>
        <v>0</v>
      </c>
      <c r="H61" s="240">
        <f>'1. Project Expenses'!H61</f>
        <v>0</v>
      </c>
      <c r="I61" s="241">
        <f>'1. Project Expenses'!I61</f>
        <v>0</v>
      </c>
      <c r="J61" s="242">
        <f>'1. Project Expenses'!J61</f>
        <v>0</v>
      </c>
      <c r="K61" s="115">
        <f>'1. Project Expenses'!K61</f>
        <v>0</v>
      </c>
      <c r="L61" s="243">
        <f>'1. Project Expenses'!L61</f>
        <v>0</v>
      </c>
      <c r="M61" s="244">
        <f>'1. Project Expenses'!M61</f>
        <v>0</v>
      </c>
      <c r="N61" s="245">
        <f>'1. Project Expenses'!N61</f>
        <v>0</v>
      </c>
      <c r="O61" s="226">
        <f>Table2[[#This Row],[Price Per Qty]]</f>
        <v>0</v>
      </c>
      <c r="P61" s="246">
        <f t="shared" si="0"/>
        <v>0</v>
      </c>
      <c r="Q61" s="227" t="str">
        <f>IF(Table2[[#This Row],[Total Cost of Materials for Project]]&lt;&gt;0,P61*$G$9,"")</f>
        <v/>
      </c>
      <c r="R61" s="228" t="str">
        <f>IF(Table2[[#This Row],[Total Cost of Materials for Project]]&lt;&gt;0,P61*$G$10,"")</f>
        <v/>
      </c>
      <c r="S61" s="247"/>
      <c r="T61" s="230"/>
      <c r="U61" s="230"/>
      <c r="V61" s="230"/>
      <c r="W61" s="230"/>
      <c r="X61" s="230"/>
      <c r="Y61" s="230"/>
      <c r="Z61" s="230"/>
      <c r="AA61" s="230"/>
      <c r="AB61" s="6"/>
      <c r="AC61" s="248">
        <f t="shared" si="3"/>
        <v>0</v>
      </c>
      <c r="AD61" s="18" t="e">
        <f t="shared" si="1"/>
        <v>#VALUE!</v>
      </c>
      <c r="AE61" s="18" t="e">
        <f t="shared" si="2"/>
        <v>#VALUE!</v>
      </c>
      <c r="AF61" s="249">
        <f t="shared" si="4"/>
        <v>0</v>
      </c>
      <c r="AG61" s="234">
        <f>Table1[[#This Row],[Qty Placed in Service for Project]]-Table2[[#This Row],[Qty Placed in Service for Project (MUST BE &lt;= DOCUMENTATION)]]</f>
        <v>0</v>
      </c>
      <c r="AH61" s="235">
        <f>Table1[[#This Row],[Total Cost of Materials for Project]]-Table2[[#This Row],[Total Allowable Expense]]</f>
        <v>0</v>
      </c>
      <c r="AI61" s="235" t="e">
        <f>Table1[[#This Row],[Awardee Match]]-Table2[[#This Row],[Awardee Match2]]</f>
        <v>#VALUE!</v>
      </c>
      <c r="AJ61" s="235" t="e">
        <f>Table1[[#This Row],[Program Match]]-Table2[[#This Row],[Program Match2]]</f>
        <v>#VALUE!</v>
      </c>
    </row>
    <row r="62" spans="1:36" x14ac:dyDescent="0.25">
      <c r="A62" s="219">
        <f>Table1[[#This Row],[Invoice No. ]]</f>
        <v>0</v>
      </c>
      <c r="B62" s="220">
        <f>Table1[[#This Row],[PDF Name]]</f>
        <v>0</v>
      </c>
      <c r="C62" s="221">
        <f>Table1[[#This Row],[Date of Invoice]]</f>
        <v>0</v>
      </c>
      <c r="D62" s="111">
        <f>Table1[[#This Row],[Vendor Name]]</f>
        <v>0</v>
      </c>
      <c r="E62" s="237">
        <f>'1. Project Expenses'!E62</f>
        <v>0</v>
      </c>
      <c r="F62" s="238">
        <f>'1. Project Expenses'!F62</f>
        <v>0</v>
      </c>
      <c r="G62" s="239">
        <f>'1. Project Expenses'!G62</f>
        <v>0</v>
      </c>
      <c r="H62" s="240">
        <f>'1. Project Expenses'!H62</f>
        <v>0</v>
      </c>
      <c r="I62" s="241">
        <f>'1. Project Expenses'!I62</f>
        <v>0</v>
      </c>
      <c r="J62" s="242">
        <f>'1. Project Expenses'!J62</f>
        <v>0</v>
      </c>
      <c r="K62" s="115">
        <f>'1. Project Expenses'!K62</f>
        <v>0</v>
      </c>
      <c r="L62" s="243">
        <f>'1. Project Expenses'!L62</f>
        <v>0</v>
      </c>
      <c r="M62" s="244">
        <f>'1. Project Expenses'!M62</f>
        <v>0</v>
      </c>
      <c r="N62" s="245">
        <f>'1. Project Expenses'!N62</f>
        <v>0</v>
      </c>
      <c r="O62" s="226">
        <f>Table2[[#This Row],[Price Per Qty]]</f>
        <v>0</v>
      </c>
      <c r="P62" s="246">
        <f t="shared" si="0"/>
        <v>0</v>
      </c>
      <c r="Q62" s="227" t="str">
        <f>IF(Table2[[#This Row],[Total Cost of Materials for Project]]&lt;&gt;0,P62*$G$9,"")</f>
        <v/>
      </c>
      <c r="R62" s="228" t="str">
        <f>IF(Table2[[#This Row],[Total Cost of Materials for Project]]&lt;&gt;0,P62*$G$10,"")</f>
        <v/>
      </c>
      <c r="S62" s="247"/>
      <c r="T62" s="230"/>
      <c r="U62" s="230"/>
      <c r="V62" s="230"/>
      <c r="W62" s="230"/>
      <c r="X62" s="230"/>
      <c r="Y62" s="230"/>
      <c r="Z62" s="230"/>
      <c r="AA62" s="230"/>
      <c r="AB62" s="6"/>
      <c r="AC62" s="248">
        <f t="shared" si="3"/>
        <v>0</v>
      </c>
      <c r="AD62" s="18" t="e">
        <f t="shared" si="1"/>
        <v>#VALUE!</v>
      </c>
      <c r="AE62" s="18" t="e">
        <f t="shared" si="2"/>
        <v>#VALUE!</v>
      </c>
      <c r="AF62" s="249">
        <f t="shared" si="4"/>
        <v>0</v>
      </c>
      <c r="AG62" s="234">
        <f>Table1[[#This Row],[Qty Placed in Service for Project]]-Table2[[#This Row],[Qty Placed in Service for Project (MUST BE &lt;= DOCUMENTATION)]]</f>
        <v>0</v>
      </c>
      <c r="AH62" s="235">
        <f>Table1[[#This Row],[Total Cost of Materials for Project]]-Table2[[#This Row],[Total Allowable Expense]]</f>
        <v>0</v>
      </c>
      <c r="AI62" s="235" t="e">
        <f>Table1[[#This Row],[Awardee Match]]-Table2[[#This Row],[Awardee Match2]]</f>
        <v>#VALUE!</v>
      </c>
      <c r="AJ62" s="235" t="e">
        <f>Table1[[#This Row],[Program Match]]-Table2[[#This Row],[Program Match2]]</f>
        <v>#VALUE!</v>
      </c>
    </row>
    <row r="63" spans="1:36" x14ac:dyDescent="0.25">
      <c r="A63" s="219">
        <f>Table1[[#This Row],[Invoice No. ]]</f>
        <v>0</v>
      </c>
      <c r="B63" s="220">
        <f>Table1[[#This Row],[PDF Name]]</f>
        <v>0</v>
      </c>
      <c r="C63" s="221">
        <f>Table1[[#This Row],[Date of Invoice]]</f>
        <v>0</v>
      </c>
      <c r="D63" s="111">
        <f>Table1[[#This Row],[Vendor Name]]</f>
        <v>0</v>
      </c>
      <c r="E63" s="237">
        <f>'1. Project Expenses'!E63</f>
        <v>0</v>
      </c>
      <c r="F63" s="238">
        <f>'1. Project Expenses'!F63</f>
        <v>0</v>
      </c>
      <c r="G63" s="239">
        <f>'1. Project Expenses'!G63</f>
        <v>0</v>
      </c>
      <c r="H63" s="240">
        <f>'1. Project Expenses'!H63</f>
        <v>0</v>
      </c>
      <c r="I63" s="241">
        <f>'1. Project Expenses'!I63</f>
        <v>0</v>
      </c>
      <c r="J63" s="242">
        <f>'1. Project Expenses'!J63</f>
        <v>0</v>
      </c>
      <c r="K63" s="115">
        <f>'1. Project Expenses'!K63</f>
        <v>0</v>
      </c>
      <c r="L63" s="243">
        <f>'1. Project Expenses'!L63</f>
        <v>0</v>
      </c>
      <c r="M63" s="244">
        <f>'1. Project Expenses'!M63</f>
        <v>0</v>
      </c>
      <c r="N63" s="245">
        <f>'1. Project Expenses'!N63</f>
        <v>0</v>
      </c>
      <c r="O63" s="226">
        <f>Table2[[#This Row],[Price Per Qty]]</f>
        <v>0</v>
      </c>
      <c r="P63" s="246">
        <f t="shared" si="0"/>
        <v>0</v>
      </c>
      <c r="Q63" s="227" t="str">
        <f>IF(Table2[[#This Row],[Total Cost of Materials for Project]]&lt;&gt;0,P63*$G$9,"")</f>
        <v/>
      </c>
      <c r="R63" s="228" t="str">
        <f>IF(Table2[[#This Row],[Total Cost of Materials for Project]]&lt;&gt;0,P63*$G$10,"")</f>
        <v/>
      </c>
      <c r="S63" s="247"/>
      <c r="T63" s="230"/>
      <c r="U63" s="230"/>
      <c r="V63" s="230"/>
      <c r="W63" s="230"/>
      <c r="X63" s="230"/>
      <c r="Y63" s="230"/>
      <c r="Z63" s="230"/>
      <c r="AA63" s="230"/>
      <c r="AB63" s="6"/>
      <c r="AC63" s="248">
        <f t="shared" si="3"/>
        <v>0</v>
      </c>
      <c r="AD63" s="18" t="e">
        <f t="shared" si="1"/>
        <v>#VALUE!</v>
      </c>
      <c r="AE63" s="18" t="e">
        <f t="shared" si="2"/>
        <v>#VALUE!</v>
      </c>
      <c r="AF63" s="249">
        <f t="shared" si="4"/>
        <v>0</v>
      </c>
      <c r="AG63" s="234">
        <f>Table1[[#This Row],[Qty Placed in Service for Project]]-Table2[[#This Row],[Qty Placed in Service for Project (MUST BE &lt;= DOCUMENTATION)]]</f>
        <v>0</v>
      </c>
      <c r="AH63" s="235">
        <f>Table1[[#This Row],[Total Cost of Materials for Project]]-Table2[[#This Row],[Total Allowable Expense]]</f>
        <v>0</v>
      </c>
      <c r="AI63" s="235" t="e">
        <f>Table1[[#This Row],[Awardee Match]]-Table2[[#This Row],[Awardee Match2]]</f>
        <v>#VALUE!</v>
      </c>
      <c r="AJ63" s="235" t="e">
        <f>Table1[[#This Row],[Program Match]]-Table2[[#This Row],[Program Match2]]</f>
        <v>#VALUE!</v>
      </c>
    </row>
    <row r="64" spans="1:36" x14ac:dyDescent="0.25">
      <c r="A64" s="219">
        <f>Table1[[#This Row],[Invoice No. ]]</f>
        <v>0</v>
      </c>
      <c r="B64" s="220">
        <f>Table1[[#This Row],[PDF Name]]</f>
        <v>0</v>
      </c>
      <c r="C64" s="221">
        <f>Table1[[#This Row],[Date of Invoice]]</f>
        <v>0</v>
      </c>
      <c r="D64" s="111">
        <f>Table1[[#This Row],[Vendor Name]]</f>
        <v>0</v>
      </c>
      <c r="E64" s="237">
        <f>'1. Project Expenses'!E64</f>
        <v>0</v>
      </c>
      <c r="F64" s="238">
        <f>'1. Project Expenses'!F64</f>
        <v>0</v>
      </c>
      <c r="G64" s="239">
        <f>'1. Project Expenses'!G64</f>
        <v>0</v>
      </c>
      <c r="H64" s="240">
        <f>'1. Project Expenses'!H64</f>
        <v>0</v>
      </c>
      <c r="I64" s="241">
        <f>'1. Project Expenses'!I64</f>
        <v>0</v>
      </c>
      <c r="J64" s="242">
        <f>'1. Project Expenses'!J64</f>
        <v>0</v>
      </c>
      <c r="K64" s="115">
        <f>'1. Project Expenses'!K64</f>
        <v>0</v>
      </c>
      <c r="L64" s="243">
        <f>'1. Project Expenses'!L64</f>
        <v>0</v>
      </c>
      <c r="M64" s="244">
        <f>'1. Project Expenses'!M64</f>
        <v>0</v>
      </c>
      <c r="N64" s="245">
        <f>'1. Project Expenses'!N64</f>
        <v>0</v>
      </c>
      <c r="O64" s="226">
        <f>Table2[[#This Row],[Price Per Qty]]</f>
        <v>0</v>
      </c>
      <c r="P64" s="246">
        <f t="shared" si="0"/>
        <v>0</v>
      </c>
      <c r="Q64" s="227" t="str">
        <f>IF(Table2[[#This Row],[Total Cost of Materials for Project]]&lt;&gt;0,P64*$G$9,"")</f>
        <v/>
      </c>
      <c r="R64" s="228" t="str">
        <f>IF(Table2[[#This Row],[Total Cost of Materials for Project]]&lt;&gt;0,P64*$G$10,"")</f>
        <v/>
      </c>
      <c r="S64" s="247"/>
      <c r="T64" s="230"/>
      <c r="U64" s="230"/>
      <c r="V64" s="230"/>
      <c r="W64" s="230"/>
      <c r="X64" s="230"/>
      <c r="Y64" s="230"/>
      <c r="Z64" s="230"/>
      <c r="AA64" s="230"/>
      <c r="AB64" s="6"/>
      <c r="AC64" s="248">
        <f t="shared" si="3"/>
        <v>0</v>
      </c>
      <c r="AD64" s="18" t="e">
        <f t="shared" si="1"/>
        <v>#VALUE!</v>
      </c>
      <c r="AE64" s="18" t="e">
        <f t="shared" si="2"/>
        <v>#VALUE!</v>
      </c>
      <c r="AF64" s="249">
        <f t="shared" si="4"/>
        <v>0</v>
      </c>
      <c r="AG64" s="234">
        <f>Table1[[#This Row],[Qty Placed in Service for Project]]-Table2[[#This Row],[Qty Placed in Service for Project (MUST BE &lt;= DOCUMENTATION)]]</f>
        <v>0</v>
      </c>
      <c r="AH64" s="235">
        <f>Table1[[#This Row],[Total Cost of Materials for Project]]-Table2[[#This Row],[Total Allowable Expense]]</f>
        <v>0</v>
      </c>
      <c r="AI64" s="235" t="e">
        <f>Table1[[#This Row],[Awardee Match]]-Table2[[#This Row],[Awardee Match2]]</f>
        <v>#VALUE!</v>
      </c>
      <c r="AJ64" s="235" t="e">
        <f>Table1[[#This Row],[Program Match]]-Table2[[#This Row],[Program Match2]]</f>
        <v>#VALUE!</v>
      </c>
    </row>
    <row r="65" spans="1:36" x14ac:dyDescent="0.25">
      <c r="A65" s="219">
        <f>Table1[[#This Row],[Invoice No. ]]</f>
        <v>0</v>
      </c>
      <c r="B65" s="220">
        <f>Table1[[#This Row],[PDF Name]]</f>
        <v>0</v>
      </c>
      <c r="C65" s="221">
        <f>Table1[[#This Row],[Date of Invoice]]</f>
        <v>0</v>
      </c>
      <c r="D65" s="111">
        <f>Table1[[#This Row],[Vendor Name]]</f>
        <v>0</v>
      </c>
      <c r="E65" s="237">
        <f>'1. Project Expenses'!E65</f>
        <v>0</v>
      </c>
      <c r="F65" s="238">
        <f>'1. Project Expenses'!F65</f>
        <v>0</v>
      </c>
      <c r="G65" s="239">
        <f>'1. Project Expenses'!G65</f>
        <v>0</v>
      </c>
      <c r="H65" s="240">
        <f>'1. Project Expenses'!H65</f>
        <v>0</v>
      </c>
      <c r="I65" s="241">
        <f>'1. Project Expenses'!I65</f>
        <v>0</v>
      </c>
      <c r="J65" s="242">
        <f>'1. Project Expenses'!J65</f>
        <v>0</v>
      </c>
      <c r="K65" s="115">
        <f>'1. Project Expenses'!K65</f>
        <v>0</v>
      </c>
      <c r="L65" s="243">
        <f>'1. Project Expenses'!L65</f>
        <v>0</v>
      </c>
      <c r="M65" s="244">
        <f>'1. Project Expenses'!M65</f>
        <v>0</v>
      </c>
      <c r="N65" s="245">
        <f>'1. Project Expenses'!N65</f>
        <v>0</v>
      </c>
      <c r="O65" s="226">
        <f>Table2[[#This Row],[Price Per Qty]]</f>
        <v>0</v>
      </c>
      <c r="P65" s="246">
        <f t="shared" si="0"/>
        <v>0</v>
      </c>
      <c r="Q65" s="227" t="str">
        <f>IF(Table2[[#This Row],[Total Cost of Materials for Project]]&lt;&gt;0,P65*$G$9,"")</f>
        <v/>
      </c>
      <c r="R65" s="228" t="str">
        <f>IF(Table2[[#This Row],[Total Cost of Materials for Project]]&lt;&gt;0,P65*$G$10,"")</f>
        <v/>
      </c>
      <c r="S65" s="247"/>
      <c r="T65" s="230"/>
      <c r="U65" s="230"/>
      <c r="V65" s="230"/>
      <c r="W65" s="230"/>
      <c r="X65" s="230"/>
      <c r="Y65" s="230"/>
      <c r="Z65" s="230"/>
      <c r="AA65" s="230"/>
      <c r="AB65" s="6"/>
      <c r="AC65" s="248">
        <f t="shared" si="3"/>
        <v>0</v>
      </c>
      <c r="AD65" s="18" t="e">
        <f t="shared" si="1"/>
        <v>#VALUE!</v>
      </c>
      <c r="AE65" s="18" t="e">
        <f t="shared" si="2"/>
        <v>#VALUE!</v>
      </c>
      <c r="AF65" s="249">
        <f t="shared" si="4"/>
        <v>0</v>
      </c>
      <c r="AG65" s="234">
        <f>Table1[[#This Row],[Qty Placed in Service for Project]]-Table2[[#This Row],[Qty Placed in Service for Project (MUST BE &lt;= DOCUMENTATION)]]</f>
        <v>0</v>
      </c>
      <c r="AH65" s="235">
        <f>Table1[[#This Row],[Total Cost of Materials for Project]]-Table2[[#This Row],[Total Allowable Expense]]</f>
        <v>0</v>
      </c>
      <c r="AI65" s="235" t="e">
        <f>Table1[[#This Row],[Awardee Match]]-Table2[[#This Row],[Awardee Match2]]</f>
        <v>#VALUE!</v>
      </c>
      <c r="AJ65" s="235" t="e">
        <f>Table1[[#This Row],[Program Match]]-Table2[[#This Row],[Program Match2]]</f>
        <v>#VALUE!</v>
      </c>
    </row>
    <row r="66" spans="1:36" x14ac:dyDescent="0.25">
      <c r="A66" s="219">
        <f>Table1[[#This Row],[Invoice No. ]]</f>
        <v>0</v>
      </c>
      <c r="B66" s="220">
        <f>Table1[[#This Row],[PDF Name]]</f>
        <v>0</v>
      </c>
      <c r="C66" s="221">
        <f>Table1[[#This Row],[Date of Invoice]]</f>
        <v>0</v>
      </c>
      <c r="D66" s="111">
        <f>Table1[[#This Row],[Vendor Name]]</f>
        <v>0</v>
      </c>
      <c r="E66" s="237">
        <f>'1. Project Expenses'!E66</f>
        <v>0</v>
      </c>
      <c r="F66" s="238">
        <f>'1. Project Expenses'!F66</f>
        <v>0</v>
      </c>
      <c r="G66" s="239">
        <f>'1. Project Expenses'!G66</f>
        <v>0</v>
      </c>
      <c r="H66" s="240">
        <f>'1. Project Expenses'!H66</f>
        <v>0</v>
      </c>
      <c r="I66" s="241">
        <f>'1. Project Expenses'!I66</f>
        <v>0</v>
      </c>
      <c r="J66" s="242">
        <f>'1. Project Expenses'!J66</f>
        <v>0</v>
      </c>
      <c r="K66" s="115">
        <f>'1. Project Expenses'!K66</f>
        <v>0</v>
      </c>
      <c r="L66" s="243">
        <f>'1. Project Expenses'!L66</f>
        <v>0</v>
      </c>
      <c r="M66" s="244">
        <f>'1. Project Expenses'!M66</f>
        <v>0</v>
      </c>
      <c r="N66" s="245">
        <f>'1. Project Expenses'!N66</f>
        <v>0</v>
      </c>
      <c r="O66" s="226">
        <f>Table2[[#This Row],[Price Per Qty]]</f>
        <v>0</v>
      </c>
      <c r="P66" s="246">
        <f t="shared" si="0"/>
        <v>0</v>
      </c>
      <c r="Q66" s="227" t="str">
        <f>IF(Table2[[#This Row],[Total Cost of Materials for Project]]&lt;&gt;0,P66*$G$9,"")</f>
        <v/>
      </c>
      <c r="R66" s="228" t="str">
        <f>IF(Table2[[#This Row],[Total Cost of Materials for Project]]&lt;&gt;0,P66*$G$10,"")</f>
        <v/>
      </c>
      <c r="S66" s="247"/>
      <c r="T66" s="230"/>
      <c r="U66" s="230"/>
      <c r="V66" s="230"/>
      <c r="W66" s="230"/>
      <c r="X66" s="230"/>
      <c r="Y66" s="230"/>
      <c r="Z66" s="230"/>
      <c r="AA66" s="230"/>
      <c r="AB66" s="6"/>
      <c r="AC66" s="248">
        <f t="shared" si="3"/>
        <v>0</v>
      </c>
      <c r="AD66" s="18" t="e">
        <f t="shared" si="1"/>
        <v>#VALUE!</v>
      </c>
      <c r="AE66" s="18" t="e">
        <f t="shared" si="2"/>
        <v>#VALUE!</v>
      </c>
      <c r="AF66" s="249">
        <f t="shared" si="4"/>
        <v>0</v>
      </c>
      <c r="AG66" s="234">
        <f>Table1[[#This Row],[Qty Placed in Service for Project]]-Table2[[#This Row],[Qty Placed in Service for Project (MUST BE &lt;= DOCUMENTATION)]]</f>
        <v>0</v>
      </c>
      <c r="AH66" s="235">
        <f>Table1[[#This Row],[Total Cost of Materials for Project]]-Table2[[#This Row],[Total Allowable Expense]]</f>
        <v>0</v>
      </c>
      <c r="AI66" s="235" t="e">
        <f>Table1[[#This Row],[Awardee Match]]-Table2[[#This Row],[Awardee Match2]]</f>
        <v>#VALUE!</v>
      </c>
      <c r="AJ66" s="235" t="e">
        <f>Table1[[#This Row],[Program Match]]-Table2[[#This Row],[Program Match2]]</f>
        <v>#VALUE!</v>
      </c>
    </row>
    <row r="67" spans="1:36" x14ac:dyDescent="0.25">
      <c r="A67" s="219">
        <f>Table1[[#This Row],[Invoice No. ]]</f>
        <v>0</v>
      </c>
      <c r="B67" s="220">
        <f>Table1[[#This Row],[PDF Name]]</f>
        <v>0</v>
      </c>
      <c r="C67" s="221">
        <f>Table1[[#This Row],[Date of Invoice]]</f>
        <v>0</v>
      </c>
      <c r="D67" s="111">
        <f>Table1[[#This Row],[Vendor Name]]</f>
        <v>0</v>
      </c>
      <c r="E67" s="237">
        <f>'1. Project Expenses'!E67</f>
        <v>0</v>
      </c>
      <c r="F67" s="238">
        <f>'1. Project Expenses'!F67</f>
        <v>0</v>
      </c>
      <c r="G67" s="239">
        <f>'1. Project Expenses'!G67</f>
        <v>0</v>
      </c>
      <c r="H67" s="240">
        <f>'1. Project Expenses'!H67</f>
        <v>0</v>
      </c>
      <c r="I67" s="241">
        <f>'1. Project Expenses'!I67</f>
        <v>0</v>
      </c>
      <c r="J67" s="242">
        <f>'1. Project Expenses'!J67</f>
        <v>0</v>
      </c>
      <c r="K67" s="115">
        <f>'1. Project Expenses'!K67</f>
        <v>0</v>
      </c>
      <c r="L67" s="243">
        <f>'1. Project Expenses'!L67</f>
        <v>0</v>
      </c>
      <c r="M67" s="244">
        <f>'1. Project Expenses'!M67</f>
        <v>0</v>
      </c>
      <c r="N67" s="245">
        <f>'1. Project Expenses'!N67</f>
        <v>0</v>
      </c>
      <c r="O67" s="226">
        <f>Table2[[#This Row],[Price Per Qty]]</f>
        <v>0</v>
      </c>
      <c r="P67" s="246">
        <f t="shared" si="0"/>
        <v>0</v>
      </c>
      <c r="Q67" s="227" t="str">
        <f>IF(Table2[[#This Row],[Total Cost of Materials for Project]]&lt;&gt;0,P67*$G$9,"")</f>
        <v/>
      </c>
      <c r="R67" s="228" t="str">
        <f>IF(Table2[[#This Row],[Total Cost of Materials for Project]]&lt;&gt;0,P67*$G$10,"")</f>
        <v/>
      </c>
      <c r="S67" s="247"/>
      <c r="T67" s="230"/>
      <c r="U67" s="230"/>
      <c r="V67" s="230"/>
      <c r="W67" s="230"/>
      <c r="X67" s="230"/>
      <c r="Y67" s="230"/>
      <c r="Z67" s="230"/>
      <c r="AA67" s="230"/>
      <c r="AB67" s="6"/>
      <c r="AC67" s="248">
        <f t="shared" si="3"/>
        <v>0</v>
      </c>
      <c r="AD67" s="18" t="e">
        <f t="shared" si="1"/>
        <v>#VALUE!</v>
      </c>
      <c r="AE67" s="18" t="e">
        <f t="shared" si="2"/>
        <v>#VALUE!</v>
      </c>
      <c r="AF67" s="249">
        <f t="shared" si="4"/>
        <v>0</v>
      </c>
      <c r="AG67" s="234">
        <f>Table1[[#This Row],[Qty Placed in Service for Project]]-Table2[[#This Row],[Qty Placed in Service for Project (MUST BE &lt;= DOCUMENTATION)]]</f>
        <v>0</v>
      </c>
      <c r="AH67" s="235">
        <f>Table1[[#This Row],[Total Cost of Materials for Project]]-Table2[[#This Row],[Total Allowable Expense]]</f>
        <v>0</v>
      </c>
      <c r="AI67" s="235" t="e">
        <f>Table1[[#This Row],[Awardee Match]]-Table2[[#This Row],[Awardee Match2]]</f>
        <v>#VALUE!</v>
      </c>
      <c r="AJ67" s="235" t="e">
        <f>Table1[[#This Row],[Program Match]]-Table2[[#This Row],[Program Match2]]</f>
        <v>#VALUE!</v>
      </c>
    </row>
    <row r="68" spans="1:36" x14ac:dyDescent="0.25">
      <c r="A68" s="219">
        <f>Table1[[#This Row],[Invoice No. ]]</f>
        <v>0</v>
      </c>
      <c r="B68" s="220">
        <f>Table1[[#This Row],[PDF Name]]</f>
        <v>0</v>
      </c>
      <c r="C68" s="221">
        <f>Table1[[#This Row],[Date of Invoice]]</f>
        <v>0</v>
      </c>
      <c r="D68" s="111">
        <f>Table1[[#This Row],[Vendor Name]]</f>
        <v>0</v>
      </c>
      <c r="E68" s="237">
        <f>'1. Project Expenses'!E68</f>
        <v>0</v>
      </c>
      <c r="F68" s="238">
        <f>'1. Project Expenses'!F68</f>
        <v>0</v>
      </c>
      <c r="G68" s="239">
        <f>'1. Project Expenses'!G68</f>
        <v>0</v>
      </c>
      <c r="H68" s="240">
        <f>'1. Project Expenses'!H68</f>
        <v>0</v>
      </c>
      <c r="I68" s="241">
        <f>'1. Project Expenses'!I68</f>
        <v>0</v>
      </c>
      <c r="J68" s="242">
        <f>'1. Project Expenses'!J68</f>
        <v>0</v>
      </c>
      <c r="K68" s="115">
        <f>'1. Project Expenses'!K68</f>
        <v>0</v>
      </c>
      <c r="L68" s="243">
        <f>'1. Project Expenses'!L68</f>
        <v>0</v>
      </c>
      <c r="M68" s="244">
        <f>'1. Project Expenses'!M68</f>
        <v>0</v>
      </c>
      <c r="N68" s="245">
        <f>'1. Project Expenses'!N68</f>
        <v>0</v>
      </c>
      <c r="O68" s="226">
        <f>Table2[[#This Row],[Price Per Qty]]</f>
        <v>0</v>
      </c>
      <c r="P68" s="246">
        <f t="shared" si="0"/>
        <v>0</v>
      </c>
      <c r="Q68" s="227" t="str">
        <f>IF(Table2[[#This Row],[Total Cost of Materials for Project]]&lt;&gt;0,P68*$G$9,"")</f>
        <v/>
      </c>
      <c r="R68" s="228" t="str">
        <f>IF(Table2[[#This Row],[Total Cost of Materials for Project]]&lt;&gt;0,P68*$G$10,"")</f>
        <v/>
      </c>
      <c r="S68" s="247"/>
      <c r="T68" s="230"/>
      <c r="U68" s="230"/>
      <c r="V68" s="230"/>
      <c r="W68" s="230"/>
      <c r="X68" s="230"/>
      <c r="Y68" s="230"/>
      <c r="Z68" s="230"/>
      <c r="AA68" s="230"/>
      <c r="AB68" s="6"/>
      <c r="AC68" s="248">
        <f t="shared" si="3"/>
        <v>0</v>
      </c>
      <c r="AD68" s="18" t="e">
        <f t="shared" si="1"/>
        <v>#VALUE!</v>
      </c>
      <c r="AE68" s="18" t="e">
        <f t="shared" si="2"/>
        <v>#VALUE!</v>
      </c>
      <c r="AF68" s="249">
        <f t="shared" si="4"/>
        <v>0</v>
      </c>
      <c r="AG68" s="234">
        <f>Table1[[#This Row],[Qty Placed in Service for Project]]-Table2[[#This Row],[Qty Placed in Service for Project (MUST BE &lt;= DOCUMENTATION)]]</f>
        <v>0</v>
      </c>
      <c r="AH68" s="235">
        <f>Table1[[#This Row],[Total Cost of Materials for Project]]-Table2[[#This Row],[Total Allowable Expense]]</f>
        <v>0</v>
      </c>
      <c r="AI68" s="235" t="e">
        <f>Table1[[#This Row],[Awardee Match]]-Table2[[#This Row],[Awardee Match2]]</f>
        <v>#VALUE!</v>
      </c>
      <c r="AJ68" s="235" t="e">
        <f>Table1[[#This Row],[Program Match]]-Table2[[#This Row],[Program Match2]]</f>
        <v>#VALUE!</v>
      </c>
    </row>
    <row r="69" spans="1:36" x14ac:dyDescent="0.25">
      <c r="A69" s="219">
        <f>Table1[[#This Row],[Invoice No. ]]</f>
        <v>0</v>
      </c>
      <c r="B69" s="220">
        <f>Table1[[#This Row],[PDF Name]]</f>
        <v>0</v>
      </c>
      <c r="C69" s="221">
        <f>Table1[[#This Row],[Date of Invoice]]</f>
        <v>0</v>
      </c>
      <c r="D69" s="111">
        <f>Table1[[#This Row],[Vendor Name]]</f>
        <v>0</v>
      </c>
      <c r="E69" s="237">
        <f>'1. Project Expenses'!E69</f>
        <v>0</v>
      </c>
      <c r="F69" s="238">
        <f>'1. Project Expenses'!F69</f>
        <v>0</v>
      </c>
      <c r="G69" s="239">
        <f>'1. Project Expenses'!G69</f>
        <v>0</v>
      </c>
      <c r="H69" s="240">
        <f>'1. Project Expenses'!H69</f>
        <v>0</v>
      </c>
      <c r="I69" s="241">
        <f>'1. Project Expenses'!I69</f>
        <v>0</v>
      </c>
      <c r="J69" s="242">
        <f>'1. Project Expenses'!J69</f>
        <v>0</v>
      </c>
      <c r="K69" s="115">
        <f>'1. Project Expenses'!K69</f>
        <v>0</v>
      </c>
      <c r="L69" s="243">
        <f>'1. Project Expenses'!L69</f>
        <v>0</v>
      </c>
      <c r="M69" s="244">
        <f>'1. Project Expenses'!M69</f>
        <v>0</v>
      </c>
      <c r="N69" s="245">
        <f>'1. Project Expenses'!N69</f>
        <v>0</v>
      </c>
      <c r="O69" s="226">
        <f>Table2[[#This Row],[Price Per Qty]]</f>
        <v>0</v>
      </c>
      <c r="P69" s="246">
        <f t="shared" si="0"/>
        <v>0</v>
      </c>
      <c r="Q69" s="227" t="str">
        <f>IF(Table2[[#This Row],[Total Cost of Materials for Project]]&lt;&gt;0,P69*$G$9,"")</f>
        <v/>
      </c>
      <c r="R69" s="228" t="str">
        <f>IF(Table2[[#This Row],[Total Cost of Materials for Project]]&lt;&gt;0,P69*$G$10,"")</f>
        <v/>
      </c>
      <c r="S69" s="247"/>
      <c r="T69" s="230"/>
      <c r="U69" s="230"/>
      <c r="V69" s="230"/>
      <c r="W69" s="230"/>
      <c r="X69" s="230"/>
      <c r="Y69" s="230"/>
      <c r="Z69" s="230"/>
      <c r="AA69" s="230"/>
      <c r="AB69" s="6"/>
      <c r="AC69" s="248">
        <f t="shared" si="3"/>
        <v>0</v>
      </c>
      <c r="AD69" s="18" t="e">
        <f t="shared" si="1"/>
        <v>#VALUE!</v>
      </c>
      <c r="AE69" s="18" t="e">
        <f t="shared" si="2"/>
        <v>#VALUE!</v>
      </c>
      <c r="AF69" s="249">
        <f t="shared" si="4"/>
        <v>0</v>
      </c>
      <c r="AG69" s="234">
        <f>Table1[[#This Row],[Qty Placed in Service for Project]]-Table2[[#This Row],[Qty Placed in Service for Project (MUST BE &lt;= DOCUMENTATION)]]</f>
        <v>0</v>
      </c>
      <c r="AH69" s="235">
        <f>Table1[[#This Row],[Total Cost of Materials for Project]]-Table2[[#This Row],[Total Allowable Expense]]</f>
        <v>0</v>
      </c>
      <c r="AI69" s="235" t="e">
        <f>Table1[[#This Row],[Awardee Match]]-Table2[[#This Row],[Awardee Match2]]</f>
        <v>#VALUE!</v>
      </c>
      <c r="AJ69" s="235" t="e">
        <f>Table1[[#This Row],[Program Match]]-Table2[[#This Row],[Program Match2]]</f>
        <v>#VALUE!</v>
      </c>
    </row>
    <row r="70" spans="1:36" x14ac:dyDescent="0.25">
      <c r="A70" s="219">
        <f>Table1[[#This Row],[Invoice No. ]]</f>
        <v>0</v>
      </c>
      <c r="B70" s="220">
        <f>Table1[[#This Row],[PDF Name]]</f>
        <v>0</v>
      </c>
      <c r="C70" s="221">
        <f>Table1[[#This Row],[Date of Invoice]]</f>
        <v>0</v>
      </c>
      <c r="D70" s="111">
        <f>Table1[[#This Row],[Vendor Name]]</f>
        <v>0</v>
      </c>
      <c r="E70" s="237">
        <f>'1. Project Expenses'!E70</f>
        <v>0</v>
      </c>
      <c r="F70" s="238">
        <f>'1. Project Expenses'!F70</f>
        <v>0</v>
      </c>
      <c r="G70" s="239">
        <f>'1. Project Expenses'!G70</f>
        <v>0</v>
      </c>
      <c r="H70" s="240">
        <f>'1. Project Expenses'!H70</f>
        <v>0</v>
      </c>
      <c r="I70" s="241">
        <f>'1. Project Expenses'!I70</f>
        <v>0</v>
      </c>
      <c r="J70" s="242">
        <f>'1. Project Expenses'!J70</f>
        <v>0</v>
      </c>
      <c r="K70" s="115">
        <f>'1. Project Expenses'!K70</f>
        <v>0</v>
      </c>
      <c r="L70" s="243">
        <f>'1. Project Expenses'!L70</f>
        <v>0</v>
      </c>
      <c r="M70" s="244">
        <f>'1. Project Expenses'!M70</f>
        <v>0</v>
      </c>
      <c r="N70" s="245">
        <f>'1. Project Expenses'!N70</f>
        <v>0</v>
      </c>
      <c r="O70" s="226">
        <f>Table2[[#This Row],[Price Per Qty]]</f>
        <v>0</v>
      </c>
      <c r="P70" s="246">
        <f t="shared" si="0"/>
        <v>0</v>
      </c>
      <c r="Q70" s="227" t="str">
        <f>IF(Table2[[#This Row],[Total Cost of Materials for Project]]&lt;&gt;0,P70*$G$9,"")</f>
        <v/>
      </c>
      <c r="R70" s="228" t="str">
        <f>IF(Table2[[#This Row],[Total Cost of Materials for Project]]&lt;&gt;0,P70*$G$10,"")</f>
        <v/>
      </c>
      <c r="S70" s="247"/>
      <c r="T70" s="230"/>
      <c r="U70" s="230"/>
      <c r="V70" s="230"/>
      <c r="W70" s="230"/>
      <c r="X70" s="230"/>
      <c r="Y70" s="230"/>
      <c r="Z70" s="230"/>
      <c r="AA70" s="230"/>
      <c r="AB70" s="6"/>
      <c r="AC70" s="248">
        <f t="shared" si="3"/>
        <v>0</v>
      </c>
      <c r="AD70" s="18" t="e">
        <f t="shared" si="1"/>
        <v>#VALUE!</v>
      </c>
      <c r="AE70" s="18" t="e">
        <f t="shared" si="2"/>
        <v>#VALUE!</v>
      </c>
      <c r="AF70" s="249">
        <f t="shared" si="4"/>
        <v>0</v>
      </c>
      <c r="AG70" s="234">
        <f>Table1[[#This Row],[Qty Placed in Service for Project]]-Table2[[#This Row],[Qty Placed in Service for Project (MUST BE &lt;= DOCUMENTATION)]]</f>
        <v>0</v>
      </c>
      <c r="AH70" s="235">
        <f>Table1[[#This Row],[Total Cost of Materials for Project]]-Table2[[#This Row],[Total Allowable Expense]]</f>
        <v>0</v>
      </c>
      <c r="AI70" s="235" t="e">
        <f>Table1[[#This Row],[Awardee Match]]-Table2[[#This Row],[Awardee Match2]]</f>
        <v>#VALUE!</v>
      </c>
      <c r="AJ70" s="235" t="e">
        <f>Table1[[#This Row],[Program Match]]-Table2[[#This Row],[Program Match2]]</f>
        <v>#VALUE!</v>
      </c>
    </row>
    <row r="71" spans="1:36" x14ac:dyDescent="0.25">
      <c r="A71" s="219">
        <f>Table1[[#This Row],[Invoice No. ]]</f>
        <v>0</v>
      </c>
      <c r="B71" s="220">
        <f>Table1[[#This Row],[PDF Name]]</f>
        <v>0</v>
      </c>
      <c r="C71" s="221">
        <f>Table1[[#This Row],[Date of Invoice]]</f>
        <v>0</v>
      </c>
      <c r="D71" s="111">
        <f>Table1[[#This Row],[Vendor Name]]</f>
        <v>0</v>
      </c>
      <c r="E71" s="237">
        <f>'1. Project Expenses'!E71</f>
        <v>0</v>
      </c>
      <c r="F71" s="238">
        <f>'1. Project Expenses'!F71</f>
        <v>0</v>
      </c>
      <c r="G71" s="239">
        <f>'1. Project Expenses'!G71</f>
        <v>0</v>
      </c>
      <c r="H71" s="240">
        <f>'1. Project Expenses'!H71</f>
        <v>0</v>
      </c>
      <c r="I71" s="241">
        <f>'1. Project Expenses'!I71</f>
        <v>0</v>
      </c>
      <c r="J71" s="242">
        <f>'1. Project Expenses'!J71</f>
        <v>0</v>
      </c>
      <c r="K71" s="115">
        <f>'1. Project Expenses'!K71</f>
        <v>0</v>
      </c>
      <c r="L71" s="243">
        <f>'1. Project Expenses'!L71</f>
        <v>0</v>
      </c>
      <c r="M71" s="244">
        <f>'1. Project Expenses'!M71</f>
        <v>0</v>
      </c>
      <c r="N71" s="245">
        <f>'1. Project Expenses'!N71</f>
        <v>0</v>
      </c>
      <c r="O71" s="226">
        <f>Table2[[#This Row],[Price Per Qty]]</f>
        <v>0</v>
      </c>
      <c r="P71" s="246">
        <f t="shared" si="0"/>
        <v>0</v>
      </c>
      <c r="Q71" s="227" t="str">
        <f>IF(Table2[[#This Row],[Total Cost of Materials for Project]]&lt;&gt;0,P71*$G$9,"")</f>
        <v/>
      </c>
      <c r="R71" s="228" t="str">
        <f>IF(Table2[[#This Row],[Total Cost of Materials for Project]]&lt;&gt;0,P71*$G$10,"")</f>
        <v/>
      </c>
      <c r="S71" s="247"/>
      <c r="T71" s="230"/>
      <c r="U71" s="230"/>
      <c r="V71" s="230"/>
      <c r="W71" s="230"/>
      <c r="X71" s="230"/>
      <c r="Y71" s="230"/>
      <c r="Z71" s="230"/>
      <c r="AA71" s="230"/>
      <c r="AB71" s="6"/>
      <c r="AC71" s="248">
        <f t="shared" si="3"/>
        <v>0</v>
      </c>
      <c r="AD71" s="18" t="e">
        <f t="shared" si="1"/>
        <v>#VALUE!</v>
      </c>
      <c r="AE71" s="18" t="e">
        <f t="shared" si="2"/>
        <v>#VALUE!</v>
      </c>
      <c r="AF71" s="249">
        <f t="shared" si="4"/>
        <v>0</v>
      </c>
      <c r="AG71" s="234">
        <f>Table1[[#This Row],[Qty Placed in Service for Project]]-Table2[[#This Row],[Qty Placed in Service for Project (MUST BE &lt;= DOCUMENTATION)]]</f>
        <v>0</v>
      </c>
      <c r="AH71" s="235">
        <f>Table1[[#This Row],[Total Cost of Materials for Project]]-Table2[[#This Row],[Total Allowable Expense]]</f>
        <v>0</v>
      </c>
      <c r="AI71" s="235" t="e">
        <f>Table1[[#This Row],[Awardee Match]]-Table2[[#This Row],[Awardee Match2]]</f>
        <v>#VALUE!</v>
      </c>
      <c r="AJ71" s="235" t="e">
        <f>Table1[[#This Row],[Program Match]]-Table2[[#This Row],[Program Match2]]</f>
        <v>#VALUE!</v>
      </c>
    </row>
    <row r="72" spans="1:36" x14ac:dyDescent="0.25">
      <c r="A72" s="219">
        <f>Table1[[#This Row],[Invoice No. ]]</f>
        <v>0</v>
      </c>
      <c r="B72" s="220">
        <f>Table1[[#This Row],[PDF Name]]</f>
        <v>0</v>
      </c>
      <c r="C72" s="221">
        <f>Table1[[#This Row],[Date of Invoice]]</f>
        <v>0</v>
      </c>
      <c r="D72" s="111">
        <f>Table1[[#This Row],[Vendor Name]]</f>
        <v>0</v>
      </c>
      <c r="E72" s="237">
        <f>'1. Project Expenses'!E72</f>
        <v>0</v>
      </c>
      <c r="F72" s="238">
        <f>'1. Project Expenses'!F72</f>
        <v>0</v>
      </c>
      <c r="G72" s="239">
        <f>'1. Project Expenses'!G72</f>
        <v>0</v>
      </c>
      <c r="H72" s="240">
        <f>'1. Project Expenses'!H72</f>
        <v>0</v>
      </c>
      <c r="I72" s="241">
        <f>'1. Project Expenses'!I72</f>
        <v>0</v>
      </c>
      <c r="J72" s="242">
        <f>'1. Project Expenses'!J72</f>
        <v>0</v>
      </c>
      <c r="K72" s="115">
        <f>'1. Project Expenses'!K72</f>
        <v>0</v>
      </c>
      <c r="L72" s="243">
        <f>'1. Project Expenses'!L72</f>
        <v>0</v>
      </c>
      <c r="M72" s="244">
        <f>'1. Project Expenses'!M72</f>
        <v>0</v>
      </c>
      <c r="N72" s="245">
        <f>'1. Project Expenses'!N72</f>
        <v>0</v>
      </c>
      <c r="O72" s="226">
        <f>Table2[[#This Row],[Price Per Qty]]</f>
        <v>0</v>
      </c>
      <c r="P72" s="246">
        <f t="shared" si="0"/>
        <v>0</v>
      </c>
      <c r="Q72" s="227" t="str">
        <f>IF(Table2[[#This Row],[Total Cost of Materials for Project]]&lt;&gt;0,P72*$G$9,"")</f>
        <v/>
      </c>
      <c r="R72" s="228" t="str">
        <f>IF(Table2[[#This Row],[Total Cost of Materials for Project]]&lt;&gt;0,P72*$G$10,"")</f>
        <v/>
      </c>
      <c r="S72" s="247"/>
      <c r="T72" s="230"/>
      <c r="U72" s="230"/>
      <c r="V72" s="230"/>
      <c r="W72" s="230"/>
      <c r="X72" s="230"/>
      <c r="Y72" s="230"/>
      <c r="Z72" s="230"/>
      <c r="AA72" s="230"/>
      <c r="AB72" s="6"/>
      <c r="AC72" s="248">
        <f t="shared" si="3"/>
        <v>0</v>
      </c>
      <c r="AD72" s="18" t="e">
        <f t="shared" si="1"/>
        <v>#VALUE!</v>
      </c>
      <c r="AE72" s="18" t="e">
        <f t="shared" si="2"/>
        <v>#VALUE!</v>
      </c>
      <c r="AF72" s="249">
        <f t="shared" si="4"/>
        <v>0</v>
      </c>
      <c r="AG72" s="234">
        <f>Table1[[#This Row],[Qty Placed in Service for Project]]-Table2[[#This Row],[Qty Placed in Service for Project (MUST BE &lt;= DOCUMENTATION)]]</f>
        <v>0</v>
      </c>
      <c r="AH72" s="235">
        <f>Table1[[#This Row],[Total Cost of Materials for Project]]-Table2[[#This Row],[Total Allowable Expense]]</f>
        <v>0</v>
      </c>
      <c r="AI72" s="235" t="e">
        <f>Table1[[#This Row],[Awardee Match]]-Table2[[#This Row],[Awardee Match2]]</f>
        <v>#VALUE!</v>
      </c>
      <c r="AJ72" s="235" t="e">
        <f>Table1[[#This Row],[Program Match]]-Table2[[#This Row],[Program Match2]]</f>
        <v>#VALUE!</v>
      </c>
    </row>
    <row r="73" spans="1:36" x14ac:dyDescent="0.25">
      <c r="A73" s="219">
        <f>Table1[[#This Row],[Invoice No. ]]</f>
        <v>0</v>
      </c>
      <c r="B73" s="220">
        <f>Table1[[#This Row],[PDF Name]]</f>
        <v>0</v>
      </c>
      <c r="C73" s="221">
        <f>Table1[[#This Row],[Date of Invoice]]</f>
        <v>0</v>
      </c>
      <c r="D73" s="111">
        <f>Table1[[#This Row],[Vendor Name]]</f>
        <v>0</v>
      </c>
      <c r="E73" s="237">
        <f>'1. Project Expenses'!E73</f>
        <v>0</v>
      </c>
      <c r="F73" s="238">
        <f>'1. Project Expenses'!F73</f>
        <v>0</v>
      </c>
      <c r="G73" s="239">
        <f>'1. Project Expenses'!G73</f>
        <v>0</v>
      </c>
      <c r="H73" s="240">
        <f>'1. Project Expenses'!H73</f>
        <v>0</v>
      </c>
      <c r="I73" s="241">
        <f>'1. Project Expenses'!I73</f>
        <v>0</v>
      </c>
      <c r="J73" s="242">
        <f>'1. Project Expenses'!J73</f>
        <v>0</v>
      </c>
      <c r="K73" s="115">
        <f>'1. Project Expenses'!K73</f>
        <v>0</v>
      </c>
      <c r="L73" s="243">
        <f>'1. Project Expenses'!L73</f>
        <v>0</v>
      </c>
      <c r="M73" s="244">
        <f>'1. Project Expenses'!M73</f>
        <v>0</v>
      </c>
      <c r="N73" s="245">
        <f>'1. Project Expenses'!N73</f>
        <v>0</v>
      </c>
      <c r="O73" s="226">
        <f>Table2[[#This Row],[Price Per Qty]]</f>
        <v>0</v>
      </c>
      <c r="P73" s="246">
        <f t="shared" si="0"/>
        <v>0</v>
      </c>
      <c r="Q73" s="227" t="str">
        <f>IF(Table2[[#This Row],[Total Cost of Materials for Project]]&lt;&gt;0,P73*$G$9,"")</f>
        <v/>
      </c>
      <c r="R73" s="228" t="str">
        <f>IF(Table2[[#This Row],[Total Cost of Materials for Project]]&lt;&gt;0,P73*$G$10,"")</f>
        <v/>
      </c>
      <c r="S73" s="247"/>
      <c r="T73" s="230"/>
      <c r="U73" s="230"/>
      <c r="V73" s="230"/>
      <c r="W73" s="230"/>
      <c r="X73" s="230"/>
      <c r="Y73" s="230"/>
      <c r="Z73" s="230"/>
      <c r="AA73" s="230"/>
      <c r="AB73" s="6"/>
      <c r="AC73" s="248">
        <f t="shared" si="3"/>
        <v>0</v>
      </c>
      <c r="AD73" s="18" t="e">
        <f t="shared" si="1"/>
        <v>#VALUE!</v>
      </c>
      <c r="AE73" s="18" t="e">
        <f t="shared" si="2"/>
        <v>#VALUE!</v>
      </c>
      <c r="AF73" s="249">
        <f t="shared" si="4"/>
        <v>0</v>
      </c>
      <c r="AG73" s="234">
        <f>Table1[[#This Row],[Qty Placed in Service for Project]]-Table2[[#This Row],[Qty Placed in Service for Project (MUST BE &lt;= DOCUMENTATION)]]</f>
        <v>0</v>
      </c>
      <c r="AH73" s="235">
        <f>Table1[[#This Row],[Total Cost of Materials for Project]]-Table2[[#This Row],[Total Allowable Expense]]</f>
        <v>0</v>
      </c>
      <c r="AI73" s="235" t="e">
        <f>Table1[[#This Row],[Awardee Match]]-Table2[[#This Row],[Awardee Match2]]</f>
        <v>#VALUE!</v>
      </c>
      <c r="AJ73" s="235" t="e">
        <f>Table1[[#This Row],[Program Match]]-Table2[[#This Row],[Program Match2]]</f>
        <v>#VALUE!</v>
      </c>
    </row>
    <row r="74" spans="1:36" x14ac:dyDescent="0.25">
      <c r="A74" s="219">
        <f>Table1[[#This Row],[Invoice No. ]]</f>
        <v>0</v>
      </c>
      <c r="B74" s="220">
        <f>Table1[[#This Row],[PDF Name]]</f>
        <v>0</v>
      </c>
      <c r="C74" s="221">
        <f>Table1[[#This Row],[Date of Invoice]]</f>
        <v>0</v>
      </c>
      <c r="D74" s="111">
        <f>Table1[[#This Row],[Vendor Name]]</f>
        <v>0</v>
      </c>
      <c r="E74" s="237">
        <f>'1. Project Expenses'!E74</f>
        <v>0</v>
      </c>
      <c r="F74" s="238">
        <f>'1. Project Expenses'!F74</f>
        <v>0</v>
      </c>
      <c r="G74" s="239">
        <f>'1. Project Expenses'!G74</f>
        <v>0</v>
      </c>
      <c r="H74" s="240">
        <f>'1. Project Expenses'!H74</f>
        <v>0</v>
      </c>
      <c r="I74" s="241">
        <f>'1. Project Expenses'!I74</f>
        <v>0</v>
      </c>
      <c r="J74" s="242">
        <f>'1. Project Expenses'!J74</f>
        <v>0</v>
      </c>
      <c r="K74" s="115">
        <f>'1. Project Expenses'!K74</f>
        <v>0</v>
      </c>
      <c r="L74" s="243">
        <f>'1. Project Expenses'!L74</f>
        <v>0</v>
      </c>
      <c r="M74" s="244">
        <f>'1. Project Expenses'!M74</f>
        <v>0</v>
      </c>
      <c r="N74" s="245">
        <f>'1. Project Expenses'!N74</f>
        <v>0</v>
      </c>
      <c r="O74" s="226">
        <f>Table2[[#This Row],[Price Per Qty]]</f>
        <v>0</v>
      </c>
      <c r="P74" s="246">
        <f t="shared" si="0"/>
        <v>0</v>
      </c>
      <c r="Q74" s="227" t="str">
        <f>IF(Table2[[#This Row],[Total Cost of Materials for Project]]&lt;&gt;0,P74*$G$9,"")</f>
        <v/>
      </c>
      <c r="R74" s="228" t="str">
        <f>IF(Table2[[#This Row],[Total Cost of Materials for Project]]&lt;&gt;0,P74*$G$10,"")</f>
        <v/>
      </c>
      <c r="S74" s="247"/>
      <c r="T74" s="230"/>
      <c r="U74" s="230"/>
      <c r="V74" s="230"/>
      <c r="W74" s="230"/>
      <c r="X74" s="230"/>
      <c r="Y74" s="230"/>
      <c r="Z74" s="230"/>
      <c r="AA74" s="230"/>
      <c r="AB74" s="6"/>
      <c r="AC74" s="248">
        <f t="shared" si="3"/>
        <v>0</v>
      </c>
      <c r="AD74" s="18" t="e">
        <f t="shared" si="1"/>
        <v>#VALUE!</v>
      </c>
      <c r="AE74" s="18" t="e">
        <f t="shared" si="2"/>
        <v>#VALUE!</v>
      </c>
      <c r="AF74" s="249">
        <f t="shared" si="4"/>
        <v>0</v>
      </c>
      <c r="AG74" s="234">
        <f>Table1[[#This Row],[Qty Placed in Service for Project]]-Table2[[#This Row],[Qty Placed in Service for Project (MUST BE &lt;= DOCUMENTATION)]]</f>
        <v>0</v>
      </c>
      <c r="AH74" s="235">
        <f>Table1[[#This Row],[Total Cost of Materials for Project]]-Table2[[#This Row],[Total Allowable Expense]]</f>
        <v>0</v>
      </c>
      <c r="AI74" s="235" t="e">
        <f>Table1[[#This Row],[Awardee Match]]-Table2[[#This Row],[Awardee Match2]]</f>
        <v>#VALUE!</v>
      </c>
      <c r="AJ74" s="235" t="e">
        <f>Table1[[#This Row],[Program Match]]-Table2[[#This Row],[Program Match2]]</f>
        <v>#VALUE!</v>
      </c>
    </row>
    <row r="75" spans="1:36" x14ac:dyDescent="0.25">
      <c r="A75" s="219">
        <f>Table1[[#This Row],[Invoice No. ]]</f>
        <v>0</v>
      </c>
      <c r="B75" s="220">
        <f>Table1[[#This Row],[PDF Name]]</f>
        <v>0</v>
      </c>
      <c r="C75" s="221">
        <f>Table1[[#This Row],[Date of Invoice]]</f>
        <v>0</v>
      </c>
      <c r="D75" s="111">
        <f>Table1[[#This Row],[Vendor Name]]</f>
        <v>0</v>
      </c>
      <c r="E75" s="237">
        <f>'1. Project Expenses'!E75</f>
        <v>0</v>
      </c>
      <c r="F75" s="238">
        <f>'1. Project Expenses'!F75</f>
        <v>0</v>
      </c>
      <c r="G75" s="239">
        <f>'1. Project Expenses'!G75</f>
        <v>0</v>
      </c>
      <c r="H75" s="240">
        <f>'1. Project Expenses'!H75</f>
        <v>0</v>
      </c>
      <c r="I75" s="241">
        <f>'1. Project Expenses'!I75</f>
        <v>0</v>
      </c>
      <c r="J75" s="242">
        <f>'1. Project Expenses'!J75</f>
        <v>0</v>
      </c>
      <c r="K75" s="115">
        <f>'1. Project Expenses'!K75</f>
        <v>0</v>
      </c>
      <c r="L75" s="243">
        <f>'1. Project Expenses'!L75</f>
        <v>0</v>
      </c>
      <c r="M75" s="244">
        <f>'1. Project Expenses'!M75</f>
        <v>0</v>
      </c>
      <c r="N75" s="245">
        <f>'1. Project Expenses'!N75</f>
        <v>0</v>
      </c>
      <c r="O75" s="226">
        <f>Table2[[#This Row],[Price Per Qty]]</f>
        <v>0</v>
      </c>
      <c r="P75" s="246">
        <f t="shared" si="0"/>
        <v>0</v>
      </c>
      <c r="Q75" s="227" t="str">
        <f>IF(Table2[[#This Row],[Total Cost of Materials for Project]]&lt;&gt;0,P75*$G$9,"")</f>
        <v/>
      </c>
      <c r="R75" s="228" t="str">
        <f>IF(Table2[[#This Row],[Total Cost of Materials for Project]]&lt;&gt;0,P75*$G$10,"")</f>
        <v/>
      </c>
      <c r="S75" s="247"/>
      <c r="T75" s="230"/>
      <c r="U75" s="230"/>
      <c r="V75" s="230"/>
      <c r="W75" s="230"/>
      <c r="X75" s="230"/>
      <c r="Y75" s="230"/>
      <c r="Z75" s="230"/>
      <c r="AA75" s="230"/>
      <c r="AB75" s="6"/>
      <c r="AC75" s="248">
        <f t="shared" si="3"/>
        <v>0</v>
      </c>
      <c r="AD75" s="18" t="e">
        <f t="shared" si="1"/>
        <v>#VALUE!</v>
      </c>
      <c r="AE75" s="18" t="e">
        <f t="shared" si="2"/>
        <v>#VALUE!</v>
      </c>
      <c r="AF75" s="249">
        <f t="shared" si="4"/>
        <v>0</v>
      </c>
      <c r="AG75" s="234">
        <f>Table1[[#This Row],[Qty Placed in Service for Project]]-Table2[[#This Row],[Qty Placed in Service for Project (MUST BE &lt;= DOCUMENTATION)]]</f>
        <v>0</v>
      </c>
      <c r="AH75" s="235">
        <f>Table1[[#This Row],[Total Cost of Materials for Project]]-Table2[[#This Row],[Total Allowable Expense]]</f>
        <v>0</v>
      </c>
      <c r="AI75" s="235" t="e">
        <f>Table1[[#This Row],[Awardee Match]]-Table2[[#This Row],[Awardee Match2]]</f>
        <v>#VALUE!</v>
      </c>
      <c r="AJ75" s="235" t="e">
        <f>Table1[[#This Row],[Program Match]]-Table2[[#This Row],[Program Match2]]</f>
        <v>#VALUE!</v>
      </c>
    </row>
    <row r="76" spans="1:36" x14ac:dyDescent="0.25">
      <c r="A76" s="219">
        <f>Table1[[#This Row],[Invoice No. ]]</f>
        <v>0</v>
      </c>
      <c r="B76" s="220">
        <f>Table1[[#This Row],[PDF Name]]</f>
        <v>0</v>
      </c>
      <c r="C76" s="221">
        <f>Table1[[#This Row],[Date of Invoice]]</f>
        <v>0</v>
      </c>
      <c r="D76" s="111">
        <f>Table1[[#This Row],[Vendor Name]]</f>
        <v>0</v>
      </c>
      <c r="E76" s="237">
        <f>'1. Project Expenses'!E76</f>
        <v>0</v>
      </c>
      <c r="F76" s="238">
        <f>'1. Project Expenses'!F76</f>
        <v>0</v>
      </c>
      <c r="G76" s="239">
        <f>'1. Project Expenses'!G76</f>
        <v>0</v>
      </c>
      <c r="H76" s="240">
        <f>'1. Project Expenses'!H76</f>
        <v>0</v>
      </c>
      <c r="I76" s="241">
        <f>'1. Project Expenses'!I76</f>
        <v>0</v>
      </c>
      <c r="J76" s="242">
        <f>'1. Project Expenses'!J76</f>
        <v>0</v>
      </c>
      <c r="K76" s="115">
        <f>'1. Project Expenses'!K76</f>
        <v>0</v>
      </c>
      <c r="L76" s="243">
        <f>'1. Project Expenses'!L76</f>
        <v>0</v>
      </c>
      <c r="M76" s="244">
        <f>'1. Project Expenses'!M76</f>
        <v>0</v>
      </c>
      <c r="N76" s="245">
        <f>'1. Project Expenses'!N76</f>
        <v>0</v>
      </c>
      <c r="O76" s="226">
        <f>Table2[[#This Row],[Price Per Qty]]</f>
        <v>0</v>
      </c>
      <c r="P76" s="246">
        <f t="shared" si="0"/>
        <v>0</v>
      </c>
      <c r="Q76" s="227" t="str">
        <f>IF(Table2[[#This Row],[Total Cost of Materials for Project]]&lt;&gt;0,P76*$G$9,"")</f>
        <v/>
      </c>
      <c r="R76" s="228" t="str">
        <f>IF(Table2[[#This Row],[Total Cost of Materials for Project]]&lt;&gt;0,P76*$G$10,"")</f>
        <v/>
      </c>
      <c r="S76" s="247"/>
      <c r="T76" s="230"/>
      <c r="U76" s="230"/>
      <c r="V76" s="230"/>
      <c r="W76" s="230"/>
      <c r="X76" s="230"/>
      <c r="Y76" s="230"/>
      <c r="Z76" s="230"/>
      <c r="AA76" s="230"/>
      <c r="AB76" s="6"/>
      <c r="AC76" s="248">
        <f t="shared" si="3"/>
        <v>0</v>
      </c>
      <c r="AD76" s="18" t="e">
        <f t="shared" si="1"/>
        <v>#VALUE!</v>
      </c>
      <c r="AE76" s="18" t="e">
        <f t="shared" si="2"/>
        <v>#VALUE!</v>
      </c>
      <c r="AF76" s="249">
        <f t="shared" si="4"/>
        <v>0</v>
      </c>
      <c r="AG76" s="234">
        <f>Table1[[#This Row],[Qty Placed in Service for Project]]-Table2[[#This Row],[Qty Placed in Service for Project (MUST BE &lt;= DOCUMENTATION)]]</f>
        <v>0</v>
      </c>
      <c r="AH76" s="235">
        <f>Table1[[#This Row],[Total Cost of Materials for Project]]-Table2[[#This Row],[Total Allowable Expense]]</f>
        <v>0</v>
      </c>
      <c r="AI76" s="235" t="e">
        <f>Table1[[#This Row],[Awardee Match]]-Table2[[#This Row],[Awardee Match2]]</f>
        <v>#VALUE!</v>
      </c>
      <c r="AJ76" s="235" t="e">
        <f>Table1[[#This Row],[Program Match]]-Table2[[#This Row],[Program Match2]]</f>
        <v>#VALUE!</v>
      </c>
    </row>
    <row r="77" spans="1:36" x14ac:dyDescent="0.25">
      <c r="A77" s="219">
        <f>Table1[[#This Row],[Invoice No. ]]</f>
        <v>0</v>
      </c>
      <c r="B77" s="220">
        <f>Table1[[#This Row],[PDF Name]]</f>
        <v>0</v>
      </c>
      <c r="C77" s="221">
        <f>Table1[[#This Row],[Date of Invoice]]</f>
        <v>0</v>
      </c>
      <c r="D77" s="111">
        <f>Table1[[#This Row],[Vendor Name]]</f>
        <v>0</v>
      </c>
      <c r="E77" s="237">
        <f>'1. Project Expenses'!E77</f>
        <v>0</v>
      </c>
      <c r="F77" s="238">
        <f>'1. Project Expenses'!F77</f>
        <v>0</v>
      </c>
      <c r="G77" s="239">
        <f>'1. Project Expenses'!G77</f>
        <v>0</v>
      </c>
      <c r="H77" s="240">
        <f>'1. Project Expenses'!H77</f>
        <v>0</v>
      </c>
      <c r="I77" s="241">
        <f>'1. Project Expenses'!I77</f>
        <v>0</v>
      </c>
      <c r="J77" s="242">
        <f>'1. Project Expenses'!J77</f>
        <v>0</v>
      </c>
      <c r="K77" s="115">
        <f>'1. Project Expenses'!K77</f>
        <v>0</v>
      </c>
      <c r="L77" s="243">
        <f>'1. Project Expenses'!L77</f>
        <v>0</v>
      </c>
      <c r="M77" s="244">
        <f>'1. Project Expenses'!M77</f>
        <v>0</v>
      </c>
      <c r="N77" s="245">
        <f>'1. Project Expenses'!N77</f>
        <v>0</v>
      </c>
      <c r="O77" s="226">
        <f>Table2[[#This Row],[Price Per Qty]]</f>
        <v>0</v>
      </c>
      <c r="P77" s="246">
        <f t="shared" si="0"/>
        <v>0</v>
      </c>
      <c r="Q77" s="227" t="str">
        <f>IF(Table2[[#This Row],[Total Cost of Materials for Project]]&lt;&gt;0,P77*$G$9,"")</f>
        <v/>
      </c>
      <c r="R77" s="228" t="str">
        <f>IF(Table2[[#This Row],[Total Cost of Materials for Project]]&lt;&gt;0,P77*$G$10,"")</f>
        <v/>
      </c>
      <c r="S77" s="247"/>
      <c r="T77" s="230"/>
      <c r="U77" s="230"/>
      <c r="V77" s="230"/>
      <c r="W77" s="230"/>
      <c r="X77" s="230"/>
      <c r="Y77" s="230"/>
      <c r="Z77" s="230"/>
      <c r="AA77" s="230"/>
      <c r="AB77" s="6"/>
      <c r="AC77" s="248">
        <f t="shared" si="3"/>
        <v>0</v>
      </c>
      <c r="AD77" s="18" t="e">
        <f t="shared" si="1"/>
        <v>#VALUE!</v>
      </c>
      <c r="AE77" s="18" t="e">
        <f t="shared" si="2"/>
        <v>#VALUE!</v>
      </c>
      <c r="AF77" s="249">
        <f t="shared" si="4"/>
        <v>0</v>
      </c>
      <c r="AG77" s="234">
        <f>Table1[[#This Row],[Qty Placed in Service for Project]]-Table2[[#This Row],[Qty Placed in Service for Project (MUST BE &lt;= DOCUMENTATION)]]</f>
        <v>0</v>
      </c>
      <c r="AH77" s="235">
        <f>Table1[[#This Row],[Total Cost of Materials for Project]]-Table2[[#This Row],[Total Allowable Expense]]</f>
        <v>0</v>
      </c>
      <c r="AI77" s="235" t="e">
        <f>Table1[[#This Row],[Awardee Match]]-Table2[[#This Row],[Awardee Match2]]</f>
        <v>#VALUE!</v>
      </c>
      <c r="AJ77" s="235" t="e">
        <f>Table1[[#This Row],[Program Match]]-Table2[[#This Row],[Program Match2]]</f>
        <v>#VALUE!</v>
      </c>
    </row>
    <row r="78" spans="1:36" x14ac:dyDescent="0.25">
      <c r="A78" s="219">
        <f>Table1[[#This Row],[Invoice No. ]]</f>
        <v>0</v>
      </c>
      <c r="B78" s="220">
        <f>Table1[[#This Row],[PDF Name]]</f>
        <v>0</v>
      </c>
      <c r="C78" s="221">
        <f>Table1[[#This Row],[Date of Invoice]]</f>
        <v>0</v>
      </c>
      <c r="D78" s="111">
        <f>Table1[[#This Row],[Vendor Name]]</f>
        <v>0</v>
      </c>
      <c r="E78" s="237">
        <f>'1. Project Expenses'!E78</f>
        <v>0</v>
      </c>
      <c r="F78" s="238">
        <f>'1. Project Expenses'!F78</f>
        <v>0</v>
      </c>
      <c r="G78" s="239">
        <f>'1. Project Expenses'!G78</f>
        <v>0</v>
      </c>
      <c r="H78" s="240">
        <f>'1. Project Expenses'!H78</f>
        <v>0</v>
      </c>
      <c r="I78" s="241">
        <f>'1. Project Expenses'!I78</f>
        <v>0</v>
      </c>
      <c r="J78" s="242">
        <f>'1. Project Expenses'!J78</f>
        <v>0</v>
      </c>
      <c r="K78" s="115">
        <f>'1. Project Expenses'!K78</f>
        <v>0</v>
      </c>
      <c r="L78" s="243">
        <f>'1. Project Expenses'!L78</f>
        <v>0</v>
      </c>
      <c r="M78" s="244">
        <f>'1. Project Expenses'!M78</f>
        <v>0</v>
      </c>
      <c r="N78" s="245">
        <f>'1. Project Expenses'!N78</f>
        <v>0</v>
      </c>
      <c r="O78" s="226">
        <f>Table2[[#This Row],[Price Per Qty]]</f>
        <v>0</v>
      </c>
      <c r="P78" s="246">
        <f t="shared" ref="P78:P141" si="5">N78*G78</f>
        <v>0</v>
      </c>
      <c r="Q78" s="227" t="str">
        <f>IF(Table2[[#This Row],[Total Cost of Materials for Project]]&lt;&gt;0,P78*$G$9,"")</f>
        <v/>
      </c>
      <c r="R78" s="228" t="str">
        <f>IF(Table2[[#This Row],[Total Cost of Materials for Project]]&lt;&gt;0,P78*$G$10,"")</f>
        <v/>
      </c>
      <c r="S78" s="247"/>
      <c r="T78" s="230"/>
      <c r="U78" s="230"/>
      <c r="V78" s="230"/>
      <c r="W78" s="230"/>
      <c r="X78" s="230"/>
      <c r="Y78" s="230"/>
      <c r="Z78" s="230"/>
      <c r="AA78" s="230"/>
      <c r="AB78" s="6"/>
      <c r="AC78" s="248">
        <f t="shared" si="3"/>
        <v>0</v>
      </c>
      <c r="AD78" s="18" t="e">
        <f t="shared" ref="AD78:AD141" si="6">AC78*$G$9</f>
        <v>#VALUE!</v>
      </c>
      <c r="AE78" s="18" t="e">
        <f t="shared" ref="AE78:AE141" si="7">AC78*$G$10</f>
        <v>#VALUE!</v>
      </c>
      <c r="AF78" s="249">
        <f t="shared" si="4"/>
        <v>0</v>
      </c>
      <c r="AG78" s="234">
        <f>Table1[[#This Row],[Qty Placed in Service for Project]]-Table2[[#This Row],[Qty Placed in Service for Project (MUST BE &lt;= DOCUMENTATION)]]</f>
        <v>0</v>
      </c>
      <c r="AH78" s="235">
        <f>Table1[[#This Row],[Total Cost of Materials for Project]]-Table2[[#This Row],[Total Allowable Expense]]</f>
        <v>0</v>
      </c>
      <c r="AI78" s="235" t="e">
        <f>Table1[[#This Row],[Awardee Match]]-Table2[[#This Row],[Awardee Match2]]</f>
        <v>#VALUE!</v>
      </c>
      <c r="AJ78" s="235" t="e">
        <f>Table1[[#This Row],[Program Match]]-Table2[[#This Row],[Program Match2]]</f>
        <v>#VALUE!</v>
      </c>
    </row>
    <row r="79" spans="1:36" x14ac:dyDescent="0.25">
      <c r="A79" s="219">
        <f>Table1[[#This Row],[Invoice No. ]]</f>
        <v>0</v>
      </c>
      <c r="B79" s="220">
        <f>Table1[[#This Row],[PDF Name]]</f>
        <v>0</v>
      </c>
      <c r="C79" s="221">
        <f>Table1[[#This Row],[Date of Invoice]]</f>
        <v>0</v>
      </c>
      <c r="D79" s="111">
        <f>Table1[[#This Row],[Vendor Name]]</f>
        <v>0</v>
      </c>
      <c r="E79" s="237">
        <f>'1. Project Expenses'!E79</f>
        <v>0</v>
      </c>
      <c r="F79" s="238">
        <f>'1. Project Expenses'!F79</f>
        <v>0</v>
      </c>
      <c r="G79" s="239">
        <f>'1. Project Expenses'!G79</f>
        <v>0</v>
      </c>
      <c r="H79" s="240">
        <f>'1. Project Expenses'!H79</f>
        <v>0</v>
      </c>
      <c r="I79" s="241">
        <f>'1. Project Expenses'!I79</f>
        <v>0</v>
      </c>
      <c r="J79" s="242">
        <f>'1. Project Expenses'!J79</f>
        <v>0</v>
      </c>
      <c r="K79" s="115">
        <f>'1. Project Expenses'!K79</f>
        <v>0</v>
      </c>
      <c r="L79" s="243">
        <f>'1. Project Expenses'!L79</f>
        <v>0</v>
      </c>
      <c r="M79" s="244">
        <f>'1. Project Expenses'!M79</f>
        <v>0</v>
      </c>
      <c r="N79" s="245">
        <f>'1. Project Expenses'!N79</f>
        <v>0</v>
      </c>
      <c r="O79" s="226">
        <f>Table2[[#This Row],[Price Per Qty]]</f>
        <v>0</v>
      </c>
      <c r="P79" s="246">
        <f t="shared" si="5"/>
        <v>0</v>
      </c>
      <c r="Q79" s="227" t="str">
        <f>IF(Table2[[#This Row],[Total Cost of Materials for Project]]&lt;&gt;0,P79*$G$9,"")</f>
        <v/>
      </c>
      <c r="R79" s="228" t="str">
        <f>IF(Table2[[#This Row],[Total Cost of Materials for Project]]&lt;&gt;0,P79*$G$10,"")</f>
        <v/>
      </c>
      <c r="S79" s="247"/>
      <c r="T79" s="230"/>
      <c r="U79" s="230"/>
      <c r="V79" s="230"/>
      <c r="W79" s="230"/>
      <c r="X79" s="230"/>
      <c r="Y79" s="230"/>
      <c r="Z79" s="230"/>
      <c r="AA79" s="230"/>
      <c r="AB79" s="6"/>
      <c r="AC79" s="248">
        <f t="shared" si="3"/>
        <v>0</v>
      </c>
      <c r="AD79" s="18" t="e">
        <f t="shared" si="6"/>
        <v>#VALUE!</v>
      </c>
      <c r="AE79" s="18" t="e">
        <f t="shared" si="7"/>
        <v>#VALUE!</v>
      </c>
      <c r="AF79" s="249">
        <f t="shared" si="4"/>
        <v>0</v>
      </c>
      <c r="AG79" s="234">
        <f>Table1[[#This Row],[Qty Placed in Service for Project]]-Table2[[#This Row],[Qty Placed in Service for Project (MUST BE &lt;= DOCUMENTATION)]]</f>
        <v>0</v>
      </c>
      <c r="AH79" s="235">
        <f>Table1[[#This Row],[Total Cost of Materials for Project]]-Table2[[#This Row],[Total Allowable Expense]]</f>
        <v>0</v>
      </c>
      <c r="AI79" s="235" t="e">
        <f>Table1[[#This Row],[Awardee Match]]-Table2[[#This Row],[Awardee Match2]]</f>
        <v>#VALUE!</v>
      </c>
      <c r="AJ79" s="235" t="e">
        <f>Table1[[#This Row],[Program Match]]-Table2[[#This Row],[Program Match2]]</f>
        <v>#VALUE!</v>
      </c>
    </row>
    <row r="80" spans="1:36" x14ac:dyDescent="0.25">
      <c r="A80" s="219">
        <f>Table1[[#This Row],[Invoice No. ]]</f>
        <v>0</v>
      </c>
      <c r="B80" s="220">
        <f>Table1[[#This Row],[PDF Name]]</f>
        <v>0</v>
      </c>
      <c r="C80" s="221">
        <f>Table1[[#This Row],[Date of Invoice]]</f>
        <v>0</v>
      </c>
      <c r="D80" s="111">
        <f>Table1[[#This Row],[Vendor Name]]</f>
        <v>0</v>
      </c>
      <c r="E80" s="237">
        <f>'1. Project Expenses'!E80</f>
        <v>0</v>
      </c>
      <c r="F80" s="238">
        <f>'1. Project Expenses'!F80</f>
        <v>0</v>
      </c>
      <c r="G80" s="239">
        <f>'1. Project Expenses'!G80</f>
        <v>0</v>
      </c>
      <c r="H80" s="240">
        <f>'1. Project Expenses'!H80</f>
        <v>0</v>
      </c>
      <c r="I80" s="241">
        <f>'1. Project Expenses'!I80</f>
        <v>0</v>
      </c>
      <c r="J80" s="242">
        <f>'1. Project Expenses'!J80</f>
        <v>0</v>
      </c>
      <c r="K80" s="115">
        <f>'1. Project Expenses'!K80</f>
        <v>0</v>
      </c>
      <c r="L80" s="243">
        <f>'1. Project Expenses'!L80</f>
        <v>0</v>
      </c>
      <c r="M80" s="244">
        <f>'1. Project Expenses'!M80</f>
        <v>0</v>
      </c>
      <c r="N80" s="245">
        <f>'1. Project Expenses'!N80</f>
        <v>0</v>
      </c>
      <c r="O80" s="226">
        <f>Table2[[#This Row],[Price Per Qty]]</f>
        <v>0</v>
      </c>
      <c r="P80" s="246">
        <f t="shared" si="5"/>
        <v>0</v>
      </c>
      <c r="Q80" s="227" t="str">
        <f>IF(Table2[[#This Row],[Total Cost of Materials for Project]]&lt;&gt;0,P80*$G$9,"")</f>
        <v/>
      </c>
      <c r="R80" s="228" t="str">
        <f>IF(Table2[[#This Row],[Total Cost of Materials for Project]]&lt;&gt;0,P80*$G$10,"")</f>
        <v/>
      </c>
      <c r="S80" s="247"/>
      <c r="T80" s="230"/>
      <c r="U80" s="230"/>
      <c r="V80" s="230"/>
      <c r="W80" s="230"/>
      <c r="X80" s="230"/>
      <c r="Y80" s="230"/>
      <c r="Z80" s="230"/>
      <c r="AA80" s="230"/>
      <c r="AB80" s="6"/>
      <c r="AC80" s="248">
        <f t="shared" ref="AC80:AC113" si="8">SUMIF(AA80, "Yes", P80)</f>
        <v>0</v>
      </c>
      <c r="AD80" s="18" t="e">
        <f t="shared" si="6"/>
        <v>#VALUE!</v>
      </c>
      <c r="AE80" s="18" t="e">
        <f t="shared" si="7"/>
        <v>#VALUE!</v>
      </c>
      <c r="AF80" s="249">
        <f t="shared" ref="AF80:AF113" si="9">SUMIF(AA80, "No", P80)</f>
        <v>0</v>
      </c>
      <c r="AG80" s="234">
        <f>Table1[[#This Row],[Qty Placed in Service for Project]]-Table2[[#This Row],[Qty Placed in Service for Project (MUST BE &lt;= DOCUMENTATION)]]</f>
        <v>0</v>
      </c>
      <c r="AH80" s="235">
        <f>Table1[[#This Row],[Total Cost of Materials for Project]]-Table2[[#This Row],[Total Allowable Expense]]</f>
        <v>0</v>
      </c>
      <c r="AI80" s="235" t="e">
        <f>Table1[[#This Row],[Awardee Match]]-Table2[[#This Row],[Awardee Match2]]</f>
        <v>#VALUE!</v>
      </c>
      <c r="AJ80" s="235" t="e">
        <f>Table1[[#This Row],[Program Match]]-Table2[[#This Row],[Program Match2]]</f>
        <v>#VALUE!</v>
      </c>
    </row>
    <row r="81" spans="1:36" x14ac:dyDescent="0.25">
      <c r="A81" s="219">
        <f>Table1[[#This Row],[Invoice No. ]]</f>
        <v>0</v>
      </c>
      <c r="B81" s="220">
        <f>Table1[[#This Row],[PDF Name]]</f>
        <v>0</v>
      </c>
      <c r="C81" s="221">
        <f>Table1[[#This Row],[Date of Invoice]]</f>
        <v>0</v>
      </c>
      <c r="D81" s="111">
        <f>Table1[[#This Row],[Vendor Name]]</f>
        <v>0</v>
      </c>
      <c r="E81" s="237">
        <f>'1. Project Expenses'!E81</f>
        <v>0</v>
      </c>
      <c r="F81" s="238">
        <f>'1. Project Expenses'!F81</f>
        <v>0</v>
      </c>
      <c r="G81" s="239">
        <f>'1. Project Expenses'!G81</f>
        <v>0</v>
      </c>
      <c r="H81" s="240">
        <f>'1. Project Expenses'!H81</f>
        <v>0</v>
      </c>
      <c r="I81" s="241">
        <f>'1. Project Expenses'!I81</f>
        <v>0</v>
      </c>
      <c r="J81" s="242">
        <f>'1. Project Expenses'!J81</f>
        <v>0</v>
      </c>
      <c r="K81" s="115">
        <f>'1. Project Expenses'!K81</f>
        <v>0</v>
      </c>
      <c r="L81" s="243">
        <f>'1. Project Expenses'!L81</f>
        <v>0</v>
      </c>
      <c r="M81" s="244">
        <f>'1. Project Expenses'!M81</f>
        <v>0</v>
      </c>
      <c r="N81" s="245">
        <f>'1. Project Expenses'!N81</f>
        <v>0</v>
      </c>
      <c r="O81" s="226">
        <f>Table2[[#This Row],[Price Per Qty]]</f>
        <v>0</v>
      </c>
      <c r="P81" s="246">
        <f t="shared" si="5"/>
        <v>0</v>
      </c>
      <c r="Q81" s="227" t="str">
        <f>IF(Table2[[#This Row],[Total Cost of Materials for Project]]&lt;&gt;0,P81*$G$9,"")</f>
        <v/>
      </c>
      <c r="R81" s="228" t="str">
        <f>IF(Table2[[#This Row],[Total Cost of Materials for Project]]&lt;&gt;0,P81*$G$10,"")</f>
        <v/>
      </c>
      <c r="S81" s="247"/>
      <c r="T81" s="230"/>
      <c r="U81" s="230"/>
      <c r="V81" s="230"/>
      <c r="W81" s="230"/>
      <c r="X81" s="230"/>
      <c r="Y81" s="230"/>
      <c r="Z81" s="230"/>
      <c r="AA81" s="230"/>
      <c r="AB81" s="6"/>
      <c r="AC81" s="248">
        <f t="shared" si="8"/>
        <v>0</v>
      </c>
      <c r="AD81" s="18" t="e">
        <f t="shared" si="6"/>
        <v>#VALUE!</v>
      </c>
      <c r="AE81" s="18" t="e">
        <f t="shared" si="7"/>
        <v>#VALUE!</v>
      </c>
      <c r="AF81" s="249">
        <f t="shared" si="9"/>
        <v>0</v>
      </c>
      <c r="AG81" s="234">
        <f>Table1[[#This Row],[Qty Placed in Service for Project]]-Table2[[#This Row],[Qty Placed in Service for Project (MUST BE &lt;= DOCUMENTATION)]]</f>
        <v>0</v>
      </c>
      <c r="AH81" s="235">
        <f>Table1[[#This Row],[Total Cost of Materials for Project]]-Table2[[#This Row],[Total Allowable Expense]]</f>
        <v>0</v>
      </c>
      <c r="AI81" s="235" t="e">
        <f>Table1[[#This Row],[Awardee Match]]-Table2[[#This Row],[Awardee Match2]]</f>
        <v>#VALUE!</v>
      </c>
      <c r="AJ81" s="235" t="e">
        <f>Table1[[#This Row],[Program Match]]-Table2[[#This Row],[Program Match2]]</f>
        <v>#VALUE!</v>
      </c>
    </row>
    <row r="82" spans="1:36" x14ac:dyDescent="0.25">
      <c r="A82" s="219">
        <f>Table1[[#This Row],[Invoice No. ]]</f>
        <v>0</v>
      </c>
      <c r="B82" s="220">
        <f>Table1[[#This Row],[PDF Name]]</f>
        <v>0</v>
      </c>
      <c r="C82" s="221">
        <f>Table1[[#This Row],[Date of Invoice]]</f>
        <v>0</v>
      </c>
      <c r="D82" s="111">
        <f>Table1[[#This Row],[Vendor Name]]</f>
        <v>0</v>
      </c>
      <c r="E82" s="237">
        <f>'1. Project Expenses'!E82</f>
        <v>0</v>
      </c>
      <c r="F82" s="238">
        <f>'1. Project Expenses'!F82</f>
        <v>0</v>
      </c>
      <c r="G82" s="239">
        <f>'1. Project Expenses'!G82</f>
        <v>0</v>
      </c>
      <c r="H82" s="240">
        <f>'1. Project Expenses'!H82</f>
        <v>0</v>
      </c>
      <c r="I82" s="241">
        <f>'1. Project Expenses'!I82</f>
        <v>0</v>
      </c>
      <c r="J82" s="242">
        <f>'1. Project Expenses'!J82</f>
        <v>0</v>
      </c>
      <c r="K82" s="115">
        <f>'1. Project Expenses'!K82</f>
        <v>0</v>
      </c>
      <c r="L82" s="243">
        <f>'1. Project Expenses'!L82</f>
        <v>0</v>
      </c>
      <c r="M82" s="244">
        <f>'1. Project Expenses'!M82</f>
        <v>0</v>
      </c>
      <c r="N82" s="245">
        <f>'1. Project Expenses'!N82</f>
        <v>0</v>
      </c>
      <c r="O82" s="226">
        <f>Table2[[#This Row],[Price Per Qty]]</f>
        <v>0</v>
      </c>
      <c r="P82" s="246">
        <f t="shared" si="5"/>
        <v>0</v>
      </c>
      <c r="Q82" s="227" t="str">
        <f>IF(Table2[[#This Row],[Total Cost of Materials for Project]]&lt;&gt;0,P82*$G$9,"")</f>
        <v/>
      </c>
      <c r="R82" s="228" t="str">
        <f>IF(Table2[[#This Row],[Total Cost of Materials for Project]]&lt;&gt;0,P82*$G$10,"")</f>
        <v/>
      </c>
      <c r="S82" s="247"/>
      <c r="T82" s="230"/>
      <c r="U82" s="230"/>
      <c r="V82" s="230"/>
      <c r="W82" s="230"/>
      <c r="X82" s="230"/>
      <c r="Y82" s="230"/>
      <c r="Z82" s="230"/>
      <c r="AA82" s="230"/>
      <c r="AB82" s="6"/>
      <c r="AC82" s="248">
        <f t="shared" si="8"/>
        <v>0</v>
      </c>
      <c r="AD82" s="18" t="e">
        <f t="shared" si="6"/>
        <v>#VALUE!</v>
      </c>
      <c r="AE82" s="18" t="e">
        <f t="shared" si="7"/>
        <v>#VALUE!</v>
      </c>
      <c r="AF82" s="249">
        <f t="shared" si="9"/>
        <v>0</v>
      </c>
      <c r="AG82" s="234">
        <f>Table1[[#This Row],[Qty Placed in Service for Project]]-Table2[[#This Row],[Qty Placed in Service for Project (MUST BE &lt;= DOCUMENTATION)]]</f>
        <v>0</v>
      </c>
      <c r="AH82" s="235">
        <f>Table1[[#This Row],[Total Cost of Materials for Project]]-Table2[[#This Row],[Total Allowable Expense]]</f>
        <v>0</v>
      </c>
      <c r="AI82" s="235" t="e">
        <f>Table1[[#This Row],[Awardee Match]]-Table2[[#This Row],[Awardee Match2]]</f>
        <v>#VALUE!</v>
      </c>
      <c r="AJ82" s="235" t="e">
        <f>Table1[[#This Row],[Program Match]]-Table2[[#This Row],[Program Match2]]</f>
        <v>#VALUE!</v>
      </c>
    </row>
    <row r="83" spans="1:36" x14ac:dyDescent="0.25">
      <c r="A83" s="219">
        <f>Table1[[#This Row],[Invoice No. ]]</f>
        <v>0</v>
      </c>
      <c r="B83" s="220">
        <f>Table1[[#This Row],[PDF Name]]</f>
        <v>0</v>
      </c>
      <c r="C83" s="221">
        <f>Table1[[#This Row],[Date of Invoice]]</f>
        <v>0</v>
      </c>
      <c r="D83" s="111">
        <f>Table1[[#This Row],[Vendor Name]]</f>
        <v>0</v>
      </c>
      <c r="E83" s="237">
        <f>'1. Project Expenses'!E83</f>
        <v>0</v>
      </c>
      <c r="F83" s="238">
        <f>'1. Project Expenses'!F83</f>
        <v>0</v>
      </c>
      <c r="G83" s="239">
        <f>'1. Project Expenses'!G83</f>
        <v>0</v>
      </c>
      <c r="H83" s="240">
        <f>'1. Project Expenses'!H83</f>
        <v>0</v>
      </c>
      <c r="I83" s="241">
        <f>'1. Project Expenses'!I83</f>
        <v>0</v>
      </c>
      <c r="J83" s="242">
        <f>'1. Project Expenses'!J83</f>
        <v>0</v>
      </c>
      <c r="K83" s="115">
        <f>'1. Project Expenses'!K83</f>
        <v>0</v>
      </c>
      <c r="L83" s="243">
        <f>'1. Project Expenses'!L83</f>
        <v>0</v>
      </c>
      <c r="M83" s="244">
        <f>'1. Project Expenses'!M83</f>
        <v>0</v>
      </c>
      <c r="N83" s="245">
        <f>'1. Project Expenses'!N83</f>
        <v>0</v>
      </c>
      <c r="O83" s="226">
        <f>Table2[[#This Row],[Price Per Qty]]</f>
        <v>0</v>
      </c>
      <c r="P83" s="246">
        <f t="shared" si="5"/>
        <v>0</v>
      </c>
      <c r="Q83" s="227" t="str">
        <f>IF(Table2[[#This Row],[Total Cost of Materials for Project]]&lt;&gt;0,P83*$G$9,"")</f>
        <v/>
      </c>
      <c r="R83" s="228" t="str">
        <f>IF(Table2[[#This Row],[Total Cost of Materials for Project]]&lt;&gt;0,P83*$G$10,"")</f>
        <v/>
      </c>
      <c r="S83" s="247"/>
      <c r="T83" s="230"/>
      <c r="U83" s="230"/>
      <c r="V83" s="230"/>
      <c r="W83" s="230"/>
      <c r="X83" s="230"/>
      <c r="Y83" s="230"/>
      <c r="Z83" s="230"/>
      <c r="AA83" s="230"/>
      <c r="AB83" s="6"/>
      <c r="AC83" s="248">
        <f t="shared" si="8"/>
        <v>0</v>
      </c>
      <c r="AD83" s="18" t="e">
        <f t="shared" si="6"/>
        <v>#VALUE!</v>
      </c>
      <c r="AE83" s="18" t="e">
        <f t="shared" si="7"/>
        <v>#VALUE!</v>
      </c>
      <c r="AF83" s="249">
        <f t="shared" si="9"/>
        <v>0</v>
      </c>
      <c r="AG83" s="234">
        <f>Table1[[#This Row],[Qty Placed in Service for Project]]-Table2[[#This Row],[Qty Placed in Service for Project (MUST BE &lt;= DOCUMENTATION)]]</f>
        <v>0</v>
      </c>
      <c r="AH83" s="235">
        <f>Table1[[#This Row],[Total Cost of Materials for Project]]-Table2[[#This Row],[Total Allowable Expense]]</f>
        <v>0</v>
      </c>
      <c r="AI83" s="235" t="e">
        <f>Table1[[#This Row],[Awardee Match]]-Table2[[#This Row],[Awardee Match2]]</f>
        <v>#VALUE!</v>
      </c>
      <c r="AJ83" s="235" t="e">
        <f>Table1[[#This Row],[Program Match]]-Table2[[#This Row],[Program Match2]]</f>
        <v>#VALUE!</v>
      </c>
    </row>
    <row r="84" spans="1:36" x14ac:dyDescent="0.25">
      <c r="A84" s="219">
        <f>Table1[[#This Row],[Invoice No. ]]</f>
        <v>0</v>
      </c>
      <c r="B84" s="220">
        <f>Table1[[#This Row],[PDF Name]]</f>
        <v>0</v>
      </c>
      <c r="C84" s="221">
        <f>Table1[[#This Row],[Date of Invoice]]</f>
        <v>0</v>
      </c>
      <c r="D84" s="111">
        <f>Table1[[#This Row],[Vendor Name]]</f>
        <v>0</v>
      </c>
      <c r="E84" s="237">
        <f>'1. Project Expenses'!E84</f>
        <v>0</v>
      </c>
      <c r="F84" s="238">
        <f>'1. Project Expenses'!F84</f>
        <v>0</v>
      </c>
      <c r="G84" s="239">
        <f>'1. Project Expenses'!G84</f>
        <v>0</v>
      </c>
      <c r="H84" s="240">
        <f>'1. Project Expenses'!H84</f>
        <v>0</v>
      </c>
      <c r="I84" s="241">
        <f>'1. Project Expenses'!I84</f>
        <v>0</v>
      </c>
      <c r="J84" s="242">
        <f>'1. Project Expenses'!J84</f>
        <v>0</v>
      </c>
      <c r="K84" s="115">
        <f>'1. Project Expenses'!K84</f>
        <v>0</v>
      </c>
      <c r="L84" s="243">
        <f>'1. Project Expenses'!L84</f>
        <v>0</v>
      </c>
      <c r="M84" s="244">
        <f>'1. Project Expenses'!M84</f>
        <v>0</v>
      </c>
      <c r="N84" s="245">
        <f>'1. Project Expenses'!N84</f>
        <v>0</v>
      </c>
      <c r="O84" s="226">
        <f>Table2[[#This Row],[Price Per Qty]]</f>
        <v>0</v>
      </c>
      <c r="P84" s="246">
        <f t="shared" si="5"/>
        <v>0</v>
      </c>
      <c r="Q84" s="227" t="str">
        <f>IF(Table2[[#This Row],[Total Cost of Materials for Project]]&lt;&gt;0,P84*$G$9,"")</f>
        <v/>
      </c>
      <c r="R84" s="228" t="str">
        <f>IF(Table2[[#This Row],[Total Cost of Materials for Project]]&lt;&gt;0,P84*$G$10,"")</f>
        <v/>
      </c>
      <c r="S84" s="247"/>
      <c r="T84" s="230"/>
      <c r="U84" s="230"/>
      <c r="V84" s="230"/>
      <c r="W84" s="230"/>
      <c r="X84" s="230"/>
      <c r="Y84" s="230"/>
      <c r="Z84" s="230"/>
      <c r="AA84" s="230"/>
      <c r="AB84" s="6"/>
      <c r="AC84" s="248">
        <f t="shared" si="8"/>
        <v>0</v>
      </c>
      <c r="AD84" s="18" t="e">
        <f t="shared" si="6"/>
        <v>#VALUE!</v>
      </c>
      <c r="AE84" s="18" t="e">
        <f t="shared" si="7"/>
        <v>#VALUE!</v>
      </c>
      <c r="AF84" s="249">
        <f t="shared" si="9"/>
        <v>0</v>
      </c>
      <c r="AG84" s="234">
        <f>Table1[[#This Row],[Qty Placed in Service for Project]]-Table2[[#This Row],[Qty Placed in Service for Project (MUST BE &lt;= DOCUMENTATION)]]</f>
        <v>0</v>
      </c>
      <c r="AH84" s="235">
        <f>Table1[[#This Row],[Total Cost of Materials for Project]]-Table2[[#This Row],[Total Allowable Expense]]</f>
        <v>0</v>
      </c>
      <c r="AI84" s="235" t="e">
        <f>Table1[[#This Row],[Awardee Match]]-Table2[[#This Row],[Awardee Match2]]</f>
        <v>#VALUE!</v>
      </c>
      <c r="AJ84" s="235" t="e">
        <f>Table1[[#This Row],[Program Match]]-Table2[[#This Row],[Program Match2]]</f>
        <v>#VALUE!</v>
      </c>
    </row>
    <row r="85" spans="1:36" x14ac:dyDescent="0.25">
      <c r="A85" s="219">
        <f>Table1[[#This Row],[Invoice No. ]]</f>
        <v>0</v>
      </c>
      <c r="B85" s="220">
        <f>Table1[[#This Row],[PDF Name]]</f>
        <v>0</v>
      </c>
      <c r="C85" s="221">
        <f>Table1[[#This Row],[Date of Invoice]]</f>
        <v>0</v>
      </c>
      <c r="D85" s="111">
        <f>Table1[[#This Row],[Vendor Name]]</f>
        <v>0</v>
      </c>
      <c r="E85" s="237">
        <f>'1. Project Expenses'!E85</f>
        <v>0</v>
      </c>
      <c r="F85" s="238">
        <f>'1. Project Expenses'!F85</f>
        <v>0</v>
      </c>
      <c r="G85" s="239">
        <f>'1. Project Expenses'!G85</f>
        <v>0</v>
      </c>
      <c r="H85" s="240">
        <f>'1. Project Expenses'!H85</f>
        <v>0</v>
      </c>
      <c r="I85" s="241">
        <f>'1. Project Expenses'!I85</f>
        <v>0</v>
      </c>
      <c r="J85" s="242">
        <f>'1. Project Expenses'!J85</f>
        <v>0</v>
      </c>
      <c r="K85" s="115">
        <f>'1. Project Expenses'!K85</f>
        <v>0</v>
      </c>
      <c r="L85" s="243">
        <f>'1. Project Expenses'!L85</f>
        <v>0</v>
      </c>
      <c r="M85" s="244">
        <f>'1. Project Expenses'!M85</f>
        <v>0</v>
      </c>
      <c r="N85" s="245">
        <f>'1. Project Expenses'!N85</f>
        <v>0</v>
      </c>
      <c r="O85" s="226">
        <f>Table2[[#This Row],[Price Per Qty]]</f>
        <v>0</v>
      </c>
      <c r="P85" s="246">
        <f t="shared" si="5"/>
        <v>0</v>
      </c>
      <c r="Q85" s="227" t="str">
        <f>IF(Table2[[#This Row],[Total Cost of Materials for Project]]&lt;&gt;0,P85*$G$9,"")</f>
        <v/>
      </c>
      <c r="R85" s="228" t="str">
        <f>IF(Table2[[#This Row],[Total Cost of Materials for Project]]&lt;&gt;0,P85*$G$10,"")</f>
        <v/>
      </c>
      <c r="S85" s="247"/>
      <c r="T85" s="230"/>
      <c r="U85" s="230"/>
      <c r="V85" s="230"/>
      <c r="W85" s="230"/>
      <c r="X85" s="230"/>
      <c r="Y85" s="230"/>
      <c r="Z85" s="230"/>
      <c r="AA85" s="230"/>
      <c r="AB85" s="6"/>
      <c r="AC85" s="248">
        <f t="shared" si="8"/>
        <v>0</v>
      </c>
      <c r="AD85" s="18" t="e">
        <f t="shared" si="6"/>
        <v>#VALUE!</v>
      </c>
      <c r="AE85" s="18" t="e">
        <f t="shared" si="7"/>
        <v>#VALUE!</v>
      </c>
      <c r="AF85" s="249">
        <f t="shared" si="9"/>
        <v>0</v>
      </c>
      <c r="AG85" s="234">
        <f>Table1[[#This Row],[Qty Placed in Service for Project]]-Table2[[#This Row],[Qty Placed in Service for Project (MUST BE &lt;= DOCUMENTATION)]]</f>
        <v>0</v>
      </c>
      <c r="AH85" s="235">
        <f>Table1[[#This Row],[Total Cost of Materials for Project]]-Table2[[#This Row],[Total Allowable Expense]]</f>
        <v>0</v>
      </c>
      <c r="AI85" s="235" t="e">
        <f>Table1[[#This Row],[Awardee Match]]-Table2[[#This Row],[Awardee Match2]]</f>
        <v>#VALUE!</v>
      </c>
      <c r="AJ85" s="235" t="e">
        <f>Table1[[#This Row],[Program Match]]-Table2[[#This Row],[Program Match2]]</f>
        <v>#VALUE!</v>
      </c>
    </row>
    <row r="86" spans="1:36" x14ac:dyDescent="0.25">
      <c r="A86" s="219">
        <f>Table1[[#This Row],[Invoice No. ]]</f>
        <v>0</v>
      </c>
      <c r="B86" s="220">
        <f>Table1[[#This Row],[PDF Name]]</f>
        <v>0</v>
      </c>
      <c r="C86" s="221">
        <f>Table1[[#This Row],[Date of Invoice]]</f>
        <v>0</v>
      </c>
      <c r="D86" s="111">
        <f>Table1[[#This Row],[Vendor Name]]</f>
        <v>0</v>
      </c>
      <c r="E86" s="237">
        <f>'1. Project Expenses'!E86</f>
        <v>0</v>
      </c>
      <c r="F86" s="238">
        <f>'1. Project Expenses'!F86</f>
        <v>0</v>
      </c>
      <c r="G86" s="239">
        <f>'1. Project Expenses'!G86</f>
        <v>0</v>
      </c>
      <c r="H86" s="240">
        <f>'1. Project Expenses'!H86</f>
        <v>0</v>
      </c>
      <c r="I86" s="241">
        <f>'1. Project Expenses'!I86</f>
        <v>0</v>
      </c>
      <c r="J86" s="242">
        <f>'1. Project Expenses'!J86</f>
        <v>0</v>
      </c>
      <c r="K86" s="115">
        <f>'1. Project Expenses'!K86</f>
        <v>0</v>
      </c>
      <c r="L86" s="243">
        <f>'1. Project Expenses'!L86</f>
        <v>0</v>
      </c>
      <c r="M86" s="244">
        <f>'1. Project Expenses'!M86</f>
        <v>0</v>
      </c>
      <c r="N86" s="245">
        <f>'1. Project Expenses'!N86</f>
        <v>0</v>
      </c>
      <c r="O86" s="226">
        <f>Table2[[#This Row],[Price Per Qty]]</f>
        <v>0</v>
      </c>
      <c r="P86" s="246">
        <f t="shared" si="5"/>
        <v>0</v>
      </c>
      <c r="Q86" s="227" t="str">
        <f>IF(Table2[[#This Row],[Total Cost of Materials for Project]]&lt;&gt;0,P86*$G$9,"")</f>
        <v/>
      </c>
      <c r="R86" s="228" t="str">
        <f>IF(Table2[[#This Row],[Total Cost of Materials for Project]]&lt;&gt;0,P86*$G$10,"")</f>
        <v/>
      </c>
      <c r="S86" s="247"/>
      <c r="T86" s="230"/>
      <c r="U86" s="230"/>
      <c r="V86" s="230"/>
      <c r="W86" s="230"/>
      <c r="X86" s="230"/>
      <c r="Y86" s="230"/>
      <c r="Z86" s="230"/>
      <c r="AA86" s="230"/>
      <c r="AB86" s="6"/>
      <c r="AC86" s="248">
        <f t="shared" si="8"/>
        <v>0</v>
      </c>
      <c r="AD86" s="18" t="e">
        <f t="shared" si="6"/>
        <v>#VALUE!</v>
      </c>
      <c r="AE86" s="18" t="e">
        <f t="shared" si="7"/>
        <v>#VALUE!</v>
      </c>
      <c r="AF86" s="249">
        <f t="shared" si="9"/>
        <v>0</v>
      </c>
      <c r="AG86" s="234">
        <f>Table1[[#This Row],[Qty Placed in Service for Project]]-Table2[[#This Row],[Qty Placed in Service for Project (MUST BE &lt;= DOCUMENTATION)]]</f>
        <v>0</v>
      </c>
      <c r="AH86" s="235">
        <f>Table1[[#This Row],[Total Cost of Materials for Project]]-Table2[[#This Row],[Total Allowable Expense]]</f>
        <v>0</v>
      </c>
      <c r="AI86" s="235" t="e">
        <f>Table1[[#This Row],[Awardee Match]]-Table2[[#This Row],[Awardee Match2]]</f>
        <v>#VALUE!</v>
      </c>
      <c r="AJ86" s="235" t="e">
        <f>Table1[[#This Row],[Program Match]]-Table2[[#This Row],[Program Match2]]</f>
        <v>#VALUE!</v>
      </c>
    </row>
    <row r="87" spans="1:36" x14ac:dyDescent="0.25">
      <c r="A87" s="219">
        <f>Table1[[#This Row],[Invoice No. ]]</f>
        <v>0</v>
      </c>
      <c r="B87" s="220">
        <f>Table1[[#This Row],[PDF Name]]</f>
        <v>0</v>
      </c>
      <c r="C87" s="221">
        <f>Table1[[#This Row],[Date of Invoice]]</f>
        <v>0</v>
      </c>
      <c r="D87" s="111">
        <f>Table1[[#This Row],[Vendor Name]]</f>
        <v>0</v>
      </c>
      <c r="E87" s="237">
        <f>'1. Project Expenses'!E87</f>
        <v>0</v>
      </c>
      <c r="F87" s="238">
        <f>'1. Project Expenses'!F87</f>
        <v>0</v>
      </c>
      <c r="G87" s="239">
        <f>'1. Project Expenses'!G87</f>
        <v>0</v>
      </c>
      <c r="H87" s="240">
        <f>'1. Project Expenses'!H87</f>
        <v>0</v>
      </c>
      <c r="I87" s="241">
        <f>'1. Project Expenses'!I87</f>
        <v>0</v>
      </c>
      <c r="J87" s="242">
        <f>'1. Project Expenses'!J87</f>
        <v>0</v>
      </c>
      <c r="K87" s="115">
        <f>'1. Project Expenses'!K87</f>
        <v>0</v>
      </c>
      <c r="L87" s="243">
        <f>'1. Project Expenses'!L87</f>
        <v>0</v>
      </c>
      <c r="M87" s="244">
        <f>'1. Project Expenses'!M87</f>
        <v>0</v>
      </c>
      <c r="N87" s="245">
        <f>'1. Project Expenses'!N87</f>
        <v>0</v>
      </c>
      <c r="O87" s="226">
        <f>Table2[[#This Row],[Price Per Qty]]</f>
        <v>0</v>
      </c>
      <c r="P87" s="246">
        <f t="shared" si="5"/>
        <v>0</v>
      </c>
      <c r="Q87" s="227" t="str">
        <f>IF(Table2[[#This Row],[Total Cost of Materials for Project]]&lt;&gt;0,P87*$G$9,"")</f>
        <v/>
      </c>
      <c r="R87" s="228" t="str">
        <f>IF(Table2[[#This Row],[Total Cost of Materials for Project]]&lt;&gt;0,P87*$G$10,"")</f>
        <v/>
      </c>
      <c r="S87" s="247"/>
      <c r="T87" s="230"/>
      <c r="U87" s="230"/>
      <c r="V87" s="230"/>
      <c r="W87" s="230"/>
      <c r="X87" s="230"/>
      <c r="Y87" s="230"/>
      <c r="Z87" s="230"/>
      <c r="AA87" s="230"/>
      <c r="AB87" s="6"/>
      <c r="AC87" s="248">
        <f t="shared" si="8"/>
        <v>0</v>
      </c>
      <c r="AD87" s="18" t="e">
        <f t="shared" si="6"/>
        <v>#VALUE!</v>
      </c>
      <c r="AE87" s="18" t="e">
        <f t="shared" si="7"/>
        <v>#VALUE!</v>
      </c>
      <c r="AF87" s="249">
        <f t="shared" si="9"/>
        <v>0</v>
      </c>
      <c r="AG87" s="234">
        <f>Table1[[#This Row],[Qty Placed in Service for Project]]-Table2[[#This Row],[Qty Placed in Service for Project (MUST BE &lt;= DOCUMENTATION)]]</f>
        <v>0</v>
      </c>
      <c r="AH87" s="235">
        <f>Table1[[#This Row],[Total Cost of Materials for Project]]-Table2[[#This Row],[Total Allowable Expense]]</f>
        <v>0</v>
      </c>
      <c r="AI87" s="235" t="e">
        <f>Table1[[#This Row],[Awardee Match]]-Table2[[#This Row],[Awardee Match2]]</f>
        <v>#VALUE!</v>
      </c>
      <c r="AJ87" s="235" t="e">
        <f>Table1[[#This Row],[Program Match]]-Table2[[#This Row],[Program Match2]]</f>
        <v>#VALUE!</v>
      </c>
    </row>
    <row r="88" spans="1:36" x14ac:dyDescent="0.25">
      <c r="A88" s="219">
        <f>Table1[[#This Row],[Invoice No. ]]</f>
        <v>0</v>
      </c>
      <c r="B88" s="220">
        <f>Table1[[#This Row],[PDF Name]]</f>
        <v>0</v>
      </c>
      <c r="C88" s="221">
        <f>Table1[[#This Row],[Date of Invoice]]</f>
        <v>0</v>
      </c>
      <c r="D88" s="111">
        <f>Table1[[#This Row],[Vendor Name]]</f>
        <v>0</v>
      </c>
      <c r="E88" s="237">
        <f>'1. Project Expenses'!E88</f>
        <v>0</v>
      </c>
      <c r="F88" s="238">
        <f>'1. Project Expenses'!F88</f>
        <v>0</v>
      </c>
      <c r="G88" s="239">
        <f>'1. Project Expenses'!G88</f>
        <v>0</v>
      </c>
      <c r="H88" s="240">
        <f>'1. Project Expenses'!H88</f>
        <v>0</v>
      </c>
      <c r="I88" s="241">
        <f>'1. Project Expenses'!I88</f>
        <v>0</v>
      </c>
      <c r="J88" s="242">
        <f>'1. Project Expenses'!J88</f>
        <v>0</v>
      </c>
      <c r="K88" s="115">
        <f>'1. Project Expenses'!K88</f>
        <v>0</v>
      </c>
      <c r="L88" s="243">
        <f>'1. Project Expenses'!L88</f>
        <v>0</v>
      </c>
      <c r="M88" s="244">
        <f>'1. Project Expenses'!M88</f>
        <v>0</v>
      </c>
      <c r="N88" s="245">
        <f>'1. Project Expenses'!N88</f>
        <v>0</v>
      </c>
      <c r="O88" s="226">
        <f>Table2[[#This Row],[Price Per Qty]]</f>
        <v>0</v>
      </c>
      <c r="P88" s="246">
        <f t="shared" si="5"/>
        <v>0</v>
      </c>
      <c r="Q88" s="227" t="str">
        <f>IF(Table2[[#This Row],[Total Cost of Materials for Project]]&lt;&gt;0,P88*$G$9,"")</f>
        <v/>
      </c>
      <c r="R88" s="228" t="str">
        <f>IF(Table2[[#This Row],[Total Cost of Materials for Project]]&lt;&gt;0,P88*$G$10,"")</f>
        <v/>
      </c>
      <c r="S88" s="247"/>
      <c r="T88" s="230"/>
      <c r="U88" s="230"/>
      <c r="V88" s="230"/>
      <c r="W88" s="230"/>
      <c r="X88" s="230"/>
      <c r="Y88" s="230"/>
      <c r="Z88" s="230"/>
      <c r="AA88" s="230"/>
      <c r="AB88" s="6"/>
      <c r="AC88" s="248">
        <f t="shared" si="8"/>
        <v>0</v>
      </c>
      <c r="AD88" s="18" t="e">
        <f t="shared" si="6"/>
        <v>#VALUE!</v>
      </c>
      <c r="AE88" s="18" t="e">
        <f t="shared" si="7"/>
        <v>#VALUE!</v>
      </c>
      <c r="AF88" s="249">
        <f t="shared" si="9"/>
        <v>0</v>
      </c>
      <c r="AG88" s="234">
        <f>Table1[[#This Row],[Qty Placed in Service for Project]]-Table2[[#This Row],[Qty Placed in Service for Project (MUST BE &lt;= DOCUMENTATION)]]</f>
        <v>0</v>
      </c>
      <c r="AH88" s="235">
        <f>Table1[[#This Row],[Total Cost of Materials for Project]]-Table2[[#This Row],[Total Allowable Expense]]</f>
        <v>0</v>
      </c>
      <c r="AI88" s="235" t="e">
        <f>Table1[[#This Row],[Awardee Match]]-Table2[[#This Row],[Awardee Match2]]</f>
        <v>#VALUE!</v>
      </c>
      <c r="AJ88" s="235" t="e">
        <f>Table1[[#This Row],[Program Match]]-Table2[[#This Row],[Program Match2]]</f>
        <v>#VALUE!</v>
      </c>
    </row>
    <row r="89" spans="1:36" x14ac:dyDescent="0.25">
      <c r="A89" s="219">
        <f>Table1[[#This Row],[Invoice No. ]]</f>
        <v>0</v>
      </c>
      <c r="B89" s="220">
        <f>Table1[[#This Row],[PDF Name]]</f>
        <v>0</v>
      </c>
      <c r="C89" s="221">
        <f>Table1[[#This Row],[Date of Invoice]]</f>
        <v>0</v>
      </c>
      <c r="D89" s="111">
        <f>Table1[[#This Row],[Vendor Name]]</f>
        <v>0</v>
      </c>
      <c r="E89" s="237">
        <f>'1. Project Expenses'!E89</f>
        <v>0</v>
      </c>
      <c r="F89" s="238">
        <f>'1. Project Expenses'!F89</f>
        <v>0</v>
      </c>
      <c r="G89" s="239">
        <f>'1. Project Expenses'!G89</f>
        <v>0</v>
      </c>
      <c r="H89" s="240">
        <f>'1. Project Expenses'!H89</f>
        <v>0</v>
      </c>
      <c r="I89" s="241">
        <f>'1. Project Expenses'!I89</f>
        <v>0</v>
      </c>
      <c r="J89" s="242">
        <f>'1. Project Expenses'!J89</f>
        <v>0</v>
      </c>
      <c r="K89" s="115">
        <f>'1. Project Expenses'!K89</f>
        <v>0</v>
      </c>
      <c r="L89" s="243">
        <f>'1. Project Expenses'!L89</f>
        <v>0</v>
      </c>
      <c r="M89" s="244">
        <f>'1. Project Expenses'!M89</f>
        <v>0</v>
      </c>
      <c r="N89" s="245">
        <f>'1. Project Expenses'!N89</f>
        <v>0</v>
      </c>
      <c r="O89" s="226">
        <f>Table2[[#This Row],[Price Per Qty]]</f>
        <v>0</v>
      </c>
      <c r="P89" s="246">
        <f t="shared" si="5"/>
        <v>0</v>
      </c>
      <c r="Q89" s="227" t="str">
        <f>IF(Table2[[#This Row],[Total Cost of Materials for Project]]&lt;&gt;0,P89*$G$9,"")</f>
        <v/>
      </c>
      <c r="R89" s="228" t="str">
        <f>IF(Table2[[#This Row],[Total Cost of Materials for Project]]&lt;&gt;0,P89*$G$10,"")</f>
        <v/>
      </c>
      <c r="S89" s="247"/>
      <c r="T89" s="230"/>
      <c r="U89" s="230"/>
      <c r="V89" s="230"/>
      <c r="W89" s="230"/>
      <c r="X89" s="230"/>
      <c r="Y89" s="230"/>
      <c r="Z89" s="230"/>
      <c r="AA89" s="230"/>
      <c r="AB89" s="6"/>
      <c r="AC89" s="248">
        <f t="shared" si="8"/>
        <v>0</v>
      </c>
      <c r="AD89" s="18" t="e">
        <f t="shared" si="6"/>
        <v>#VALUE!</v>
      </c>
      <c r="AE89" s="18" t="e">
        <f t="shared" si="7"/>
        <v>#VALUE!</v>
      </c>
      <c r="AF89" s="249">
        <f t="shared" si="9"/>
        <v>0</v>
      </c>
      <c r="AG89" s="234">
        <f>Table1[[#This Row],[Qty Placed in Service for Project]]-Table2[[#This Row],[Qty Placed in Service for Project (MUST BE &lt;= DOCUMENTATION)]]</f>
        <v>0</v>
      </c>
      <c r="AH89" s="235">
        <f>Table1[[#This Row],[Total Cost of Materials for Project]]-Table2[[#This Row],[Total Allowable Expense]]</f>
        <v>0</v>
      </c>
      <c r="AI89" s="235" t="e">
        <f>Table1[[#This Row],[Awardee Match]]-Table2[[#This Row],[Awardee Match2]]</f>
        <v>#VALUE!</v>
      </c>
      <c r="AJ89" s="235" t="e">
        <f>Table1[[#This Row],[Program Match]]-Table2[[#This Row],[Program Match2]]</f>
        <v>#VALUE!</v>
      </c>
    </row>
    <row r="90" spans="1:36" x14ac:dyDescent="0.25">
      <c r="A90" s="219">
        <f>Table1[[#This Row],[Invoice No. ]]</f>
        <v>0</v>
      </c>
      <c r="B90" s="220">
        <f>Table1[[#This Row],[PDF Name]]</f>
        <v>0</v>
      </c>
      <c r="C90" s="221">
        <f>Table1[[#This Row],[Date of Invoice]]</f>
        <v>0</v>
      </c>
      <c r="D90" s="111">
        <f>Table1[[#This Row],[Vendor Name]]</f>
        <v>0</v>
      </c>
      <c r="E90" s="237">
        <f>'1. Project Expenses'!E90</f>
        <v>0</v>
      </c>
      <c r="F90" s="238">
        <f>'1. Project Expenses'!F90</f>
        <v>0</v>
      </c>
      <c r="G90" s="239">
        <f>'1. Project Expenses'!G90</f>
        <v>0</v>
      </c>
      <c r="H90" s="240">
        <f>'1. Project Expenses'!H90</f>
        <v>0</v>
      </c>
      <c r="I90" s="241">
        <f>'1. Project Expenses'!I90</f>
        <v>0</v>
      </c>
      <c r="J90" s="242">
        <f>'1. Project Expenses'!J90</f>
        <v>0</v>
      </c>
      <c r="K90" s="115">
        <f>'1. Project Expenses'!K90</f>
        <v>0</v>
      </c>
      <c r="L90" s="243">
        <f>'1. Project Expenses'!L90</f>
        <v>0</v>
      </c>
      <c r="M90" s="244">
        <f>'1. Project Expenses'!M90</f>
        <v>0</v>
      </c>
      <c r="N90" s="245">
        <f>'1. Project Expenses'!N90</f>
        <v>0</v>
      </c>
      <c r="O90" s="226">
        <f>Table2[[#This Row],[Price Per Qty]]</f>
        <v>0</v>
      </c>
      <c r="P90" s="246">
        <f t="shared" si="5"/>
        <v>0</v>
      </c>
      <c r="Q90" s="227" t="str">
        <f>IF(Table2[[#This Row],[Total Cost of Materials for Project]]&lt;&gt;0,P90*$G$9,"")</f>
        <v/>
      </c>
      <c r="R90" s="228" t="str">
        <f>IF(Table2[[#This Row],[Total Cost of Materials for Project]]&lt;&gt;0,P90*$G$10,"")</f>
        <v/>
      </c>
      <c r="S90" s="247"/>
      <c r="T90" s="230"/>
      <c r="U90" s="230"/>
      <c r="V90" s="230"/>
      <c r="W90" s="230"/>
      <c r="X90" s="230"/>
      <c r="Y90" s="230"/>
      <c r="Z90" s="230"/>
      <c r="AA90" s="230"/>
      <c r="AB90" s="6"/>
      <c r="AC90" s="248">
        <f t="shared" si="8"/>
        <v>0</v>
      </c>
      <c r="AD90" s="18" t="e">
        <f t="shared" si="6"/>
        <v>#VALUE!</v>
      </c>
      <c r="AE90" s="18" t="e">
        <f t="shared" si="7"/>
        <v>#VALUE!</v>
      </c>
      <c r="AF90" s="249">
        <f t="shared" si="9"/>
        <v>0</v>
      </c>
      <c r="AG90" s="234">
        <f>Table1[[#This Row],[Qty Placed in Service for Project]]-Table2[[#This Row],[Qty Placed in Service for Project (MUST BE &lt;= DOCUMENTATION)]]</f>
        <v>0</v>
      </c>
      <c r="AH90" s="235">
        <f>Table1[[#This Row],[Total Cost of Materials for Project]]-Table2[[#This Row],[Total Allowable Expense]]</f>
        <v>0</v>
      </c>
      <c r="AI90" s="235" t="e">
        <f>Table1[[#This Row],[Awardee Match]]-Table2[[#This Row],[Awardee Match2]]</f>
        <v>#VALUE!</v>
      </c>
      <c r="AJ90" s="235" t="e">
        <f>Table1[[#This Row],[Program Match]]-Table2[[#This Row],[Program Match2]]</f>
        <v>#VALUE!</v>
      </c>
    </row>
    <row r="91" spans="1:36" x14ac:dyDescent="0.25">
      <c r="A91" s="219">
        <f>Table1[[#This Row],[Invoice No. ]]</f>
        <v>0</v>
      </c>
      <c r="B91" s="220">
        <f>Table1[[#This Row],[PDF Name]]</f>
        <v>0</v>
      </c>
      <c r="C91" s="221">
        <f>Table1[[#This Row],[Date of Invoice]]</f>
        <v>0</v>
      </c>
      <c r="D91" s="111">
        <f>Table1[[#This Row],[Vendor Name]]</f>
        <v>0</v>
      </c>
      <c r="E91" s="237">
        <f>'1. Project Expenses'!E91</f>
        <v>0</v>
      </c>
      <c r="F91" s="238">
        <f>'1. Project Expenses'!F91</f>
        <v>0</v>
      </c>
      <c r="G91" s="239">
        <f>'1. Project Expenses'!G91</f>
        <v>0</v>
      </c>
      <c r="H91" s="240">
        <f>'1. Project Expenses'!H91</f>
        <v>0</v>
      </c>
      <c r="I91" s="241">
        <f>'1. Project Expenses'!I91</f>
        <v>0</v>
      </c>
      <c r="J91" s="242">
        <f>'1. Project Expenses'!J91</f>
        <v>0</v>
      </c>
      <c r="K91" s="115">
        <f>'1. Project Expenses'!K91</f>
        <v>0</v>
      </c>
      <c r="L91" s="243">
        <f>'1. Project Expenses'!L91</f>
        <v>0</v>
      </c>
      <c r="M91" s="244">
        <f>'1. Project Expenses'!M91</f>
        <v>0</v>
      </c>
      <c r="N91" s="245">
        <f>'1. Project Expenses'!N91</f>
        <v>0</v>
      </c>
      <c r="O91" s="226">
        <f>Table2[[#This Row],[Price Per Qty]]</f>
        <v>0</v>
      </c>
      <c r="P91" s="246">
        <f t="shared" si="5"/>
        <v>0</v>
      </c>
      <c r="Q91" s="227" t="str">
        <f>IF(Table2[[#This Row],[Total Cost of Materials for Project]]&lt;&gt;0,P91*$G$9,"")</f>
        <v/>
      </c>
      <c r="R91" s="228" t="str">
        <f>IF(Table2[[#This Row],[Total Cost of Materials for Project]]&lt;&gt;0,P91*$G$10,"")</f>
        <v/>
      </c>
      <c r="S91" s="247"/>
      <c r="T91" s="230"/>
      <c r="U91" s="230"/>
      <c r="V91" s="230"/>
      <c r="W91" s="230"/>
      <c r="X91" s="230"/>
      <c r="Y91" s="230"/>
      <c r="Z91" s="230"/>
      <c r="AA91" s="230"/>
      <c r="AB91" s="6"/>
      <c r="AC91" s="248">
        <f t="shared" si="8"/>
        <v>0</v>
      </c>
      <c r="AD91" s="18" t="e">
        <f t="shared" si="6"/>
        <v>#VALUE!</v>
      </c>
      <c r="AE91" s="18" t="e">
        <f t="shared" si="7"/>
        <v>#VALUE!</v>
      </c>
      <c r="AF91" s="249">
        <f t="shared" si="9"/>
        <v>0</v>
      </c>
      <c r="AG91" s="234">
        <f>Table1[[#This Row],[Qty Placed in Service for Project]]-Table2[[#This Row],[Qty Placed in Service for Project (MUST BE &lt;= DOCUMENTATION)]]</f>
        <v>0</v>
      </c>
      <c r="AH91" s="235">
        <f>Table1[[#This Row],[Total Cost of Materials for Project]]-Table2[[#This Row],[Total Allowable Expense]]</f>
        <v>0</v>
      </c>
      <c r="AI91" s="235" t="e">
        <f>Table1[[#This Row],[Awardee Match]]-Table2[[#This Row],[Awardee Match2]]</f>
        <v>#VALUE!</v>
      </c>
      <c r="AJ91" s="235" t="e">
        <f>Table1[[#This Row],[Program Match]]-Table2[[#This Row],[Program Match2]]</f>
        <v>#VALUE!</v>
      </c>
    </row>
    <row r="92" spans="1:36" x14ac:dyDescent="0.25">
      <c r="A92" s="219">
        <f>Table1[[#This Row],[Invoice No. ]]</f>
        <v>0</v>
      </c>
      <c r="B92" s="220">
        <f>Table1[[#This Row],[PDF Name]]</f>
        <v>0</v>
      </c>
      <c r="C92" s="221">
        <f>Table1[[#This Row],[Date of Invoice]]</f>
        <v>0</v>
      </c>
      <c r="D92" s="111">
        <f>Table1[[#This Row],[Vendor Name]]</f>
        <v>0</v>
      </c>
      <c r="E92" s="237">
        <f>'1. Project Expenses'!E92</f>
        <v>0</v>
      </c>
      <c r="F92" s="238">
        <f>'1. Project Expenses'!F92</f>
        <v>0</v>
      </c>
      <c r="G92" s="239">
        <f>'1. Project Expenses'!G92</f>
        <v>0</v>
      </c>
      <c r="H92" s="240">
        <f>'1. Project Expenses'!H92</f>
        <v>0</v>
      </c>
      <c r="I92" s="241">
        <f>'1. Project Expenses'!I92</f>
        <v>0</v>
      </c>
      <c r="J92" s="242">
        <f>'1. Project Expenses'!J92</f>
        <v>0</v>
      </c>
      <c r="K92" s="115">
        <f>'1. Project Expenses'!K92</f>
        <v>0</v>
      </c>
      <c r="L92" s="243">
        <f>'1. Project Expenses'!L92</f>
        <v>0</v>
      </c>
      <c r="M92" s="244">
        <f>'1. Project Expenses'!M92</f>
        <v>0</v>
      </c>
      <c r="N92" s="245">
        <f>'1. Project Expenses'!N92</f>
        <v>0</v>
      </c>
      <c r="O92" s="226">
        <f>Table2[[#This Row],[Price Per Qty]]</f>
        <v>0</v>
      </c>
      <c r="P92" s="246">
        <f t="shared" si="5"/>
        <v>0</v>
      </c>
      <c r="Q92" s="227" t="str">
        <f>IF(Table2[[#This Row],[Total Cost of Materials for Project]]&lt;&gt;0,P92*$G$9,"")</f>
        <v/>
      </c>
      <c r="R92" s="228" t="str">
        <f>IF(Table2[[#This Row],[Total Cost of Materials for Project]]&lt;&gt;0,P92*$G$10,"")</f>
        <v/>
      </c>
      <c r="S92" s="247"/>
      <c r="T92" s="230"/>
      <c r="U92" s="230"/>
      <c r="V92" s="230"/>
      <c r="W92" s="230"/>
      <c r="X92" s="230"/>
      <c r="Y92" s="230"/>
      <c r="Z92" s="230"/>
      <c r="AA92" s="230"/>
      <c r="AB92" s="6"/>
      <c r="AC92" s="248">
        <f t="shared" si="8"/>
        <v>0</v>
      </c>
      <c r="AD92" s="18" t="e">
        <f t="shared" si="6"/>
        <v>#VALUE!</v>
      </c>
      <c r="AE92" s="18" t="e">
        <f t="shared" si="7"/>
        <v>#VALUE!</v>
      </c>
      <c r="AF92" s="249">
        <f t="shared" si="9"/>
        <v>0</v>
      </c>
      <c r="AG92" s="234">
        <f>Table1[[#This Row],[Qty Placed in Service for Project]]-Table2[[#This Row],[Qty Placed in Service for Project (MUST BE &lt;= DOCUMENTATION)]]</f>
        <v>0</v>
      </c>
      <c r="AH92" s="235">
        <f>Table1[[#This Row],[Total Cost of Materials for Project]]-Table2[[#This Row],[Total Allowable Expense]]</f>
        <v>0</v>
      </c>
      <c r="AI92" s="235" t="e">
        <f>Table1[[#This Row],[Awardee Match]]-Table2[[#This Row],[Awardee Match2]]</f>
        <v>#VALUE!</v>
      </c>
      <c r="AJ92" s="235" t="e">
        <f>Table1[[#This Row],[Program Match]]-Table2[[#This Row],[Program Match2]]</f>
        <v>#VALUE!</v>
      </c>
    </row>
    <row r="93" spans="1:36" x14ac:dyDescent="0.25">
      <c r="A93" s="219">
        <f>Table1[[#This Row],[Invoice No. ]]</f>
        <v>0</v>
      </c>
      <c r="B93" s="220">
        <f>Table1[[#This Row],[PDF Name]]</f>
        <v>0</v>
      </c>
      <c r="C93" s="221">
        <f>Table1[[#This Row],[Date of Invoice]]</f>
        <v>0</v>
      </c>
      <c r="D93" s="111">
        <f>Table1[[#This Row],[Vendor Name]]</f>
        <v>0</v>
      </c>
      <c r="E93" s="237">
        <f>'1. Project Expenses'!E93</f>
        <v>0</v>
      </c>
      <c r="F93" s="238">
        <f>'1. Project Expenses'!F93</f>
        <v>0</v>
      </c>
      <c r="G93" s="239">
        <f>'1. Project Expenses'!G93</f>
        <v>0</v>
      </c>
      <c r="H93" s="240">
        <f>'1. Project Expenses'!H93</f>
        <v>0</v>
      </c>
      <c r="I93" s="241">
        <f>'1. Project Expenses'!I93</f>
        <v>0</v>
      </c>
      <c r="J93" s="242">
        <f>'1. Project Expenses'!J93</f>
        <v>0</v>
      </c>
      <c r="K93" s="115">
        <f>'1. Project Expenses'!K93</f>
        <v>0</v>
      </c>
      <c r="L93" s="243">
        <f>'1. Project Expenses'!L93</f>
        <v>0</v>
      </c>
      <c r="M93" s="244">
        <f>'1. Project Expenses'!M93</f>
        <v>0</v>
      </c>
      <c r="N93" s="245">
        <f>'1. Project Expenses'!N93</f>
        <v>0</v>
      </c>
      <c r="O93" s="226">
        <f>Table2[[#This Row],[Price Per Qty]]</f>
        <v>0</v>
      </c>
      <c r="P93" s="246">
        <f t="shared" si="5"/>
        <v>0</v>
      </c>
      <c r="Q93" s="227" t="str">
        <f>IF(Table2[[#This Row],[Total Cost of Materials for Project]]&lt;&gt;0,P93*$G$9,"")</f>
        <v/>
      </c>
      <c r="R93" s="228" t="str">
        <f>IF(Table2[[#This Row],[Total Cost of Materials for Project]]&lt;&gt;0,P93*$G$10,"")</f>
        <v/>
      </c>
      <c r="S93" s="247"/>
      <c r="T93" s="230"/>
      <c r="U93" s="230"/>
      <c r="V93" s="230"/>
      <c r="W93" s="230"/>
      <c r="X93" s="230"/>
      <c r="Y93" s="230"/>
      <c r="Z93" s="230"/>
      <c r="AA93" s="230"/>
      <c r="AB93" s="6"/>
      <c r="AC93" s="248">
        <f t="shared" si="8"/>
        <v>0</v>
      </c>
      <c r="AD93" s="18" t="e">
        <f t="shared" si="6"/>
        <v>#VALUE!</v>
      </c>
      <c r="AE93" s="18" t="e">
        <f t="shared" si="7"/>
        <v>#VALUE!</v>
      </c>
      <c r="AF93" s="249">
        <f t="shared" si="9"/>
        <v>0</v>
      </c>
      <c r="AG93" s="234">
        <f>Table1[[#This Row],[Qty Placed in Service for Project]]-Table2[[#This Row],[Qty Placed in Service for Project (MUST BE &lt;= DOCUMENTATION)]]</f>
        <v>0</v>
      </c>
      <c r="AH93" s="235">
        <f>Table1[[#This Row],[Total Cost of Materials for Project]]-Table2[[#This Row],[Total Allowable Expense]]</f>
        <v>0</v>
      </c>
      <c r="AI93" s="235" t="e">
        <f>Table1[[#This Row],[Awardee Match]]-Table2[[#This Row],[Awardee Match2]]</f>
        <v>#VALUE!</v>
      </c>
      <c r="AJ93" s="235" t="e">
        <f>Table1[[#This Row],[Program Match]]-Table2[[#This Row],[Program Match2]]</f>
        <v>#VALUE!</v>
      </c>
    </row>
    <row r="94" spans="1:36" x14ac:dyDescent="0.25">
      <c r="A94" s="219">
        <f>Table1[[#This Row],[Invoice No. ]]</f>
        <v>0</v>
      </c>
      <c r="B94" s="220">
        <f>Table1[[#This Row],[PDF Name]]</f>
        <v>0</v>
      </c>
      <c r="C94" s="221">
        <f>Table1[[#This Row],[Date of Invoice]]</f>
        <v>0</v>
      </c>
      <c r="D94" s="111">
        <f>Table1[[#This Row],[Vendor Name]]</f>
        <v>0</v>
      </c>
      <c r="E94" s="237">
        <f>'1. Project Expenses'!E94</f>
        <v>0</v>
      </c>
      <c r="F94" s="238">
        <f>'1. Project Expenses'!F94</f>
        <v>0</v>
      </c>
      <c r="G94" s="239">
        <f>'1. Project Expenses'!G94</f>
        <v>0</v>
      </c>
      <c r="H94" s="240">
        <f>'1. Project Expenses'!H94</f>
        <v>0</v>
      </c>
      <c r="I94" s="241">
        <f>'1. Project Expenses'!I94</f>
        <v>0</v>
      </c>
      <c r="J94" s="242">
        <f>'1. Project Expenses'!J94</f>
        <v>0</v>
      </c>
      <c r="K94" s="115">
        <f>'1. Project Expenses'!K94</f>
        <v>0</v>
      </c>
      <c r="L94" s="243">
        <f>'1. Project Expenses'!L94</f>
        <v>0</v>
      </c>
      <c r="M94" s="244">
        <f>'1. Project Expenses'!M94</f>
        <v>0</v>
      </c>
      <c r="N94" s="245">
        <f>'1. Project Expenses'!N94</f>
        <v>0</v>
      </c>
      <c r="O94" s="226">
        <f>Table2[[#This Row],[Price Per Qty]]</f>
        <v>0</v>
      </c>
      <c r="P94" s="246">
        <f t="shared" si="5"/>
        <v>0</v>
      </c>
      <c r="Q94" s="227" t="str">
        <f>IF(Table2[[#This Row],[Total Cost of Materials for Project]]&lt;&gt;0,P94*$G$9,"")</f>
        <v/>
      </c>
      <c r="R94" s="228" t="str">
        <f>IF(Table2[[#This Row],[Total Cost of Materials for Project]]&lt;&gt;0,P94*$G$10,"")</f>
        <v/>
      </c>
      <c r="S94" s="247"/>
      <c r="T94" s="230"/>
      <c r="U94" s="230"/>
      <c r="V94" s="230"/>
      <c r="W94" s="230"/>
      <c r="X94" s="230"/>
      <c r="Y94" s="230"/>
      <c r="Z94" s="230"/>
      <c r="AA94" s="230"/>
      <c r="AB94" s="6"/>
      <c r="AC94" s="248">
        <f t="shared" si="8"/>
        <v>0</v>
      </c>
      <c r="AD94" s="18" t="e">
        <f t="shared" si="6"/>
        <v>#VALUE!</v>
      </c>
      <c r="AE94" s="18" t="e">
        <f t="shared" si="7"/>
        <v>#VALUE!</v>
      </c>
      <c r="AF94" s="249">
        <f t="shared" si="9"/>
        <v>0</v>
      </c>
      <c r="AG94" s="234">
        <f>Table1[[#This Row],[Qty Placed in Service for Project]]-Table2[[#This Row],[Qty Placed in Service for Project (MUST BE &lt;= DOCUMENTATION)]]</f>
        <v>0</v>
      </c>
      <c r="AH94" s="235">
        <f>Table1[[#This Row],[Total Cost of Materials for Project]]-Table2[[#This Row],[Total Allowable Expense]]</f>
        <v>0</v>
      </c>
      <c r="AI94" s="235" t="e">
        <f>Table1[[#This Row],[Awardee Match]]-Table2[[#This Row],[Awardee Match2]]</f>
        <v>#VALUE!</v>
      </c>
      <c r="AJ94" s="235" t="e">
        <f>Table1[[#This Row],[Program Match]]-Table2[[#This Row],[Program Match2]]</f>
        <v>#VALUE!</v>
      </c>
    </row>
    <row r="95" spans="1:36" x14ac:dyDescent="0.25">
      <c r="A95" s="219">
        <f>Table1[[#This Row],[Invoice No. ]]</f>
        <v>0</v>
      </c>
      <c r="B95" s="220">
        <f>Table1[[#This Row],[PDF Name]]</f>
        <v>0</v>
      </c>
      <c r="C95" s="221">
        <f>Table1[[#This Row],[Date of Invoice]]</f>
        <v>0</v>
      </c>
      <c r="D95" s="111">
        <f>Table1[[#This Row],[Vendor Name]]</f>
        <v>0</v>
      </c>
      <c r="E95" s="237">
        <f>'1. Project Expenses'!E95</f>
        <v>0</v>
      </c>
      <c r="F95" s="238">
        <f>'1. Project Expenses'!F95</f>
        <v>0</v>
      </c>
      <c r="G95" s="239">
        <f>'1. Project Expenses'!G95</f>
        <v>0</v>
      </c>
      <c r="H95" s="240">
        <f>'1. Project Expenses'!H95</f>
        <v>0</v>
      </c>
      <c r="I95" s="241">
        <f>'1. Project Expenses'!I95</f>
        <v>0</v>
      </c>
      <c r="J95" s="242">
        <f>'1. Project Expenses'!J95</f>
        <v>0</v>
      </c>
      <c r="K95" s="115">
        <f>'1. Project Expenses'!K95</f>
        <v>0</v>
      </c>
      <c r="L95" s="243">
        <f>'1. Project Expenses'!L95</f>
        <v>0</v>
      </c>
      <c r="M95" s="244">
        <f>'1. Project Expenses'!M95</f>
        <v>0</v>
      </c>
      <c r="N95" s="245">
        <f>'1. Project Expenses'!N95</f>
        <v>0</v>
      </c>
      <c r="O95" s="226">
        <f>Table2[[#This Row],[Price Per Qty]]</f>
        <v>0</v>
      </c>
      <c r="P95" s="246">
        <f t="shared" si="5"/>
        <v>0</v>
      </c>
      <c r="Q95" s="227" t="str">
        <f>IF(Table2[[#This Row],[Total Cost of Materials for Project]]&lt;&gt;0,P95*$G$9,"")</f>
        <v/>
      </c>
      <c r="R95" s="228" t="str">
        <f>IF(Table2[[#This Row],[Total Cost of Materials for Project]]&lt;&gt;0,P95*$G$10,"")</f>
        <v/>
      </c>
      <c r="S95" s="247"/>
      <c r="T95" s="230"/>
      <c r="U95" s="230"/>
      <c r="V95" s="230"/>
      <c r="W95" s="230"/>
      <c r="X95" s="230"/>
      <c r="Y95" s="230"/>
      <c r="Z95" s="230"/>
      <c r="AA95" s="230"/>
      <c r="AB95" s="6"/>
      <c r="AC95" s="248">
        <f t="shared" si="8"/>
        <v>0</v>
      </c>
      <c r="AD95" s="18" t="e">
        <f t="shared" si="6"/>
        <v>#VALUE!</v>
      </c>
      <c r="AE95" s="18" t="e">
        <f t="shared" si="7"/>
        <v>#VALUE!</v>
      </c>
      <c r="AF95" s="249">
        <f t="shared" si="9"/>
        <v>0</v>
      </c>
      <c r="AG95" s="234">
        <f>Table1[[#This Row],[Qty Placed in Service for Project]]-Table2[[#This Row],[Qty Placed in Service for Project (MUST BE &lt;= DOCUMENTATION)]]</f>
        <v>0</v>
      </c>
      <c r="AH95" s="235">
        <f>Table1[[#This Row],[Total Cost of Materials for Project]]-Table2[[#This Row],[Total Allowable Expense]]</f>
        <v>0</v>
      </c>
      <c r="AI95" s="235" t="e">
        <f>Table1[[#This Row],[Awardee Match]]-Table2[[#This Row],[Awardee Match2]]</f>
        <v>#VALUE!</v>
      </c>
      <c r="AJ95" s="235" t="e">
        <f>Table1[[#This Row],[Program Match]]-Table2[[#This Row],[Program Match2]]</f>
        <v>#VALUE!</v>
      </c>
    </row>
    <row r="96" spans="1:36" x14ac:dyDescent="0.25">
      <c r="A96" s="219">
        <f>Table1[[#This Row],[Invoice No. ]]</f>
        <v>0</v>
      </c>
      <c r="B96" s="220">
        <f>Table1[[#This Row],[PDF Name]]</f>
        <v>0</v>
      </c>
      <c r="C96" s="221">
        <f>Table1[[#This Row],[Date of Invoice]]</f>
        <v>0</v>
      </c>
      <c r="D96" s="111">
        <f>Table1[[#This Row],[Vendor Name]]</f>
        <v>0</v>
      </c>
      <c r="E96" s="237">
        <f>'1. Project Expenses'!E96</f>
        <v>0</v>
      </c>
      <c r="F96" s="238">
        <f>'1. Project Expenses'!F96</f>
        <v>0</v>
      </c>
      <c r="G96" s="239">
        <f>'1. Project Expenses'!G96</f>
        <v>0</v>
      </c>
      <c r="H96" s="240">
        <f>'1. Project Expenses'!H96</f>
        <v>0</v>
      </c>
      <c r="I96" s="241">
        <f>'1. Project Expenses'!I96</f>
        <v>0</v>
      </c>
      <c r="J96" s="242">
        <f>'1. Project Expenses'!J96</f>
        <v>0</v>
      </c>
      <c r="K96" s="115">
        <f>'1. Project Expenses'!K96</f>
        <v>0</v>
      </c>
      <c r="L96" s="243">
        <f>'1. Project Expenses'!L96</f>
        <v>0</v>
      </c>
      <c r="M96" s="244">
        <f>'1. Project Expenses'!M96</f>
        <v>0</v>
      </c>
      <c r="N96" s="245">
        <f>'1. Project Expenses'!N96</f>
        <v>0</v>
      </c>
      <c r="O96" s="226">
        <f>Table2[[#This Row],[Price Per Qty]]</f>
        <v>0</v>
      </c>
      <c r="P96" s="246">
        <f t="shared" si="5"/>
        <v>0</v>
      </c>
      <c r="Q96" s="227" t="str">
        <f>IF(Table2[[#This Row],[Total Cost of Materials for Project]]&lt;&gt;0,P96*$G$9,"")</f>
        <v/>
      </c>
      <c r="R96" s="228" t="str">
        <f>IF(Table2[[#This Row],[Total Cost of Materials for Project]]&lt;&gt;0,P96*$G$10,"")</f>
        <v/>
      </c>
      <c r="S96" s="247"/>
      <c r="T96" s="230"/>
      <c r="U96" s="230"/>
      <c r="V96" s="230"/>
      <c r="W96" s="230"/>
      <c r="X96" s="230"/>
      <c r="Y96" s="230"/>
      <c r="Z96" s="230"/>
      <c r="AA96" s="230"/>
      <c r="AB96" s="6"/>
      <c r="AC96" s="248">
        <f t="shared" si="8"/>
        <v>0</v>
      </c>
      <c r="AD96" s="18" t="e">
        <f t="shared" si="6"/>
        <v>#VALUE!</v>
      </c>
      <c r="AE96" s="18" t="e">
        <f t="shared" si="7"/>
        <v>#VALUE!</v>
      </c>
      <c r="AF96" s="249">
        <f t="shared" si="9"/>
        <v>0</v>
      </c>
      <c r="AG96" s="234">
        <f>Table1[[#This Row],[Qty Placed in Service for Project]]-Table2[[#This Row],[Qty Placed in Service for Project (MUST BE &lt;= DOCUMENTATION)]]</f>
        <v>0</v>
      </c>
      <c r="AH96" s="235">
        <f>Table1[[#This Row],[Total Cost of Materials for Project]]-Table2[[#This Row],[Total Allowable Expense]]</f>
        <v>0</v>
      </c>
      <c r="AI96" s="235" t="e">
        <f>Table1[[#This Row],[Awardee Match]]-Table2[[#This Row],[Awardee Match2]]</f>
        <v>#VALUE!</v>
      </c>
      <c r="AJ96" s="235" t="e">
        <f>Table1[[#This Row],[Program Match]]-Table2[[#This Row],[Program Match2]]</f>
        <v>#VALUE!</v>
      </c>
    </row>
    <row r="97" spans="1:36" x14ac:dyDescent="0.25">
      <c r="A97" s="219">
        <f>Table1[[#This Row],[Invoice No. ]]</f>
        <v>0</v>
      </c>
      <c r="B97" s="220">
        <f>Table1[[#This Row],[PDF Name]]</f>
        <v>0</v>
      </c>
      <c r="C97" s="221">
        <f>Table1[[#This Row],[Date of Invoice]]</f>
        <v>0</v>
      </c>
      <c r="D97" s="111">
        <f>Table1[[#This Row],[Vendor Name]]</f>
        <v>0</v>
      </c>
      <c r="E97" s="237">
        <f>'1. Project Expenses'!E97</f>
        <v>0</v>
      </c>
      <c r="F97" s="238">
        <f>'1. Project Expenses'!F97</f>
        <v>0</v>
      </c>
      <c r="G97" s="239">
        <f>'1. Project Expenses'!G97</f>
        <v>0</v>
      </c>
      <c r="H97" s="240">
        <f>'1. Project Expenses'!H97</f>
        <v>0</v>
      </c>
      <c r="I97" s="241">
        <f>'1. Project Expenses'!I97</f>
        <v>0</v>
      </c>
      <c r="J97" s="242">
        <f>'1. Project Expenses'!J97</f>
        <v>0</v>
      </c>
      <c r="K97" s="115">
        <f>'1. Project Expenses'!K97</f>
        <v>0</v>
      </c>
      <c r="L97" s="243">
        <f>'1. Project Expenses'!L97</f>
        <v>0</v>
      </c>
      <c r="M97" s="244">
        <f>'1. Project Expenses'!M97</f>
        <v>0</v>
      </c>
      <c r="N97" s="245">
        <f>'1. Project Expenses'!N97</f>
        <v>0</v>
      </c>
      <c r="O97" s="226">
        <f>Table2[[#This Row],[Price Per Qty]]</f>
        <v>0</v>
      </c>
      <c r="P97" s="246">
        <f t="shared" si="5"/>
        <v>0</v>
      </c>
      <c r="Q97" s="227" t="str">
        <f>IF(Table2[[#This Row],[Total Cost of Materials for Project]]&lt;&gt;0,P97*$G$9,"")</f>
        <v/>
      </c>
      <c r="R97" s="228" t="str">
        <f>IF(Table2[[#This Row],[Total Cost of Materials for Project]]&lt;&gt;0,P97*$G$10,"")</f>
        <v/>
      </c>
      <c r="S97" s="247"/>
      <c r="T97" s="230"/>
      <c r="U97" s="230"/>
      <c r="V97" s="230"/>
      <c r="W97" s="230"/>
      <c r="X97" s="230"/>
      <c r="Y97" s="230"/>
      <c r="Z97" s="230"/>
      <c r="AA97" s="230"/>
      <c r="AB97" s="6"/>
      <c r="AC97" s="248">
        <f t="shared" si="8"/>
        <v>0</v>
      </c>
      <c r="AD97" s="18" t="e">
        <f t="shared" si="6"/>
        <v>#VALUE!</v>
      </c>
      <c r="AE97" s="18" t="e">
        <f t="shared" si="7"/>
        <v>#VALUE!</v>
      </c>
      <c r="AF97" s="249">
        <f t="shared" si="9"/>
        <v>0</v>
      </c>
      <c r="AG97" s="234">
        <f>Table1[[#This Row],[Qty Placed in Service for Project]]-Table2[[#This Row],[Qty Placed in Service for Project (MUST BE &lt;= DOCUMENTATION)]]</f>
        <v>0</v>
      </c>
      <c r="AH97" s="235">
        <f>Table1[[#This Row],[Total Cost of Materials for Project]]-Table2[[#This Row],[Total Allowable Expense]]</f>
        <v>0</v>
      </c>
      <c r="AI97" s="235" t="e">
        <f>Table1[[#This Row],[Awardee Match]]-Table2[[#This Row],[Awardee Match2]]</f>
        <v>#VALUE!</v>
      </c>
      <c r="AJ97" s="235" t="e">
        <f>Table1[[#This Row],[Program Match]]-Table2[[#This Row],[Program Match2]]</f>
        <v>#VALUE!</v>
      </c>
    </row>
    <row r="98" spans="1:36" x14ac:dyDescent="0.25">
      <c r="A98" s="219">
        <f>Table1[[#This Row],[Invoice No. ]]</f>
        <v>0</v>
      </c>
      <c r="B98" s="220">
        <f>Table1[[#This Row],[PDF Name]]</f>
        <v>0</v>
      </c>
      <c r="C98" s="221">
        <f>Table1[[#This Row],[Date of Invoice]]</f>
        <v>0</v>
      </c>
      <c r="D98" s="111">
        <f>Table1[[#This Row],[Vendor Name]]</f>
        <v>0</v>
      </c>
      <c r="E98" s="237">
        <f>'1. Project Expenses'!E98</f>
        <v>0</v>
      </c>
      <c r="F98" s="238">
        <f>'1. Project Expenses'!F98</f>
        <v>0</v>
      </c>
      <c r="G98" s="239">
        <f>'1. Project Expenses'!G98</f>
        <v>0</v>
      </c>
      <c r="H98" s="240">
        <f>'1. Project Expenses'!H98</f>
        <v>0</v>
      </c>
      <c r="I98" s="241">
        <f>'1. Project Expenses'!I98</f>
        <v>0</v>
      </c>
      <c r="J98" s="242">
        <f>'1. Project Expenses'!J98</f>
        <v>0</v>
      </c>
      <c r="K98" s="115">
        <f>'1. Project Expenses'!K98</f>
        <v>0</v>
      </c>
      <c r="L98" s="243">
        <f>'1. Project Expenses'!L98</f>
        <v>0</v>
      </c>
      <c r="M98" s="244">
        <f>'1. Project Expenses'!M98</f>
        <v>0</v>
      </c>
      <c r="N98" s="245">
        <f>'1. Project Expenses'!N98</f>
        <v>0</v>
      </c>
      <c r="O98" s="226">
        <f>Table2[[#This Row],[Price Per Qty]]</f>
        <v>0</v>
      </c>
      <c r="P98" s="246">
        <f t="shared" si="5"/>
        <v>0</v>
      </c>
      <c r="Q98" s="227" t="str">
        <f>IF(Table2[[#This Row],[Total Cost of Materials for Project]]&lt;&gt;0,P98*$G$9,"")</f>
        <v/>
      </c>
      <c r="R98" s="228" t="str">
        <f>IF(Table2[[#This Row],[Total Cost of Materials for Project]]&lt;&gt;0,P98*$G$10,"")</f>
        <v/>
      </c>
      <c r="S98" s="247"/>
      <c r="T98" s="230"/>
      <c r="U98" s="230"/>
      <c r="V98" s="230"/>
      <c r="W98" s="230"/>
      <c r="X98" s="230"/>
      <c r="Y98" s="230"/>
      <c r="Z98" s="230"/>
      <c r="AA98" s="230"/>
      <c r="AB98" s="6"/>
      <c r="AC98" s="248">
        <f t="shared" si="8"/>
        <v>0</v>
      </c>
      <c r="AD98" s="18" t="e">
        <f t="shared" si="6"/>
        <v>#VALUE!</v>
      </c>
      <c r="AE98" s="18" t="e">
        <f t="shared" si="7"/>
        <v>#VALUE!</v>
      </c>
      <c r="AF98" s="249">
        <f t="shared" si="9"/>
        <v>0</v>
      </c>
      <c r="AG98" s="234">
        <f>Table1[[#This Row],[Qty Placed in Service for Project]]-Table2[[#This Row],[Qty Placed in Service for Project (MUST BE &lt;= DOCUMENTATION)]]</f>
        <v>0</v>
      </c>
      <c r="AH98" s="235">
        <f>Table1[[#This Row],[Total Cost of Materials for Project]]-Table2[[#This Row],[Total Allowable Expense]]</f>
        <v>0</v>
      </c>
      <c r="AI98" s="235" t="e">
        <f>Table1[[#This Row],[Awardee Match]]-Table2[[#This Row],[Awardee Match2]]</f>
        <v>#VALUE!</v>
      </c>
      <c r="AJ98" s="235" t="e">
        <f>Table1[[#This Row],[Program Match]]-Table2[[#This Row],[Program Match2]]</f>
        <v>#VALUE!</v>
      </c>
    </row>
    <row r="99" spans="1:36" x14ac:dyDescent="0.25">
      <c r="A99" s="219">
        <f>Table1[[#This Row],[Invoice No. ]]</f>
        <v>0</v>
      </c>
      <c r="B99" s="220">
        <f>Table1[[#This Row],[PDF Name]]</f>
        <v>0</v>
      </c>
      <c r="C99" s="221">
        <f>Table1[[#This Row],[Date of Invoice]]</f>
        <v>0</v>
      </c>
      <c r="D99" s="111">
        <f>Table1[[#This Row],[Vendor Name]]</f>
        <v>0</v>
      </c>
      <c r="E99" s="237">
        <f>'1. Project Expenses'!E99</f>
        <v>0</v>
      </c>
      <c r="F99" s="238">
        <f>'1. Project Expenses'!F99</f>
        <v>0</v>
      </c>
      <c r="G99" s="239">
        <f>'1. Project Expenses'!G99</f>
        <v>0</v>
      </c>
      <c r="H99" s="240">
        <f>'1. Project Expenses'!H99</f>
        <v>0</v>
      </c>
      <c r="I99" s="241">
        <f>'1. Project Expenses'!I99</f>
        <v>0</v>
      </c>
      <c r="J99" s="242">
        <f>'1. Project Expenses'!J99</f>
        <v>0</v>
      </c>
      <c r="K99" s="115">
        <f>'1. Project Expenses'!K99</f>
        <v>0</v>
      </c>
      <c r="L99" s="243">
        <f>'1. Project Expenses'!L99</f>
        <v>0</v>
      </c>
      <c r="M99" s="244">
        <f>'1. Project Expenses'!M99</f>
        <v>0</v>
      </c>
      <c r="N99" s="245">
        <f>'1. Project Expenses'!N99</f>
        <v>0</v>
      </c>
      <c r="O99" s="226">
        <f>Table2[[#This Row],[Price Per Qty]]</f>
        <v>0</v>
      </c>
      <c r="P99" s="246">
        <f t="shared" si="5"/>
        <v>0</v>
      </c>
      <c r="Q99" s="227" t="str">
        <f>IF(Table2[[#This Row],[Total Cost of Materials for Project]]&lt;&gt;0,P99*$G$9,"")</f>
        <v/>
      </c>
      <c r="R99" s="228" t="str">
        <f>IF(Table2[[#This Row],[Total Cost of Materials for Project]]&lt;&gt;0,P99*$G$10,"")</f>
        <v/>
      </c>
      <c r="S99" s="247"/>
      <c r="T99" s="230"/>
      <c r="U99" s="230"/>
      <c r="V99" s="230"/>
      <c r="W99" s="230"/>
      <c r="X99" s="230"/>
      <c r="Y99" s="230"/>
      <c r="Z99" s="230"/>
      <c r="AA99" s="230"/>
      <c r="AB99" s="6"/>
      <c r="AC99" s="248">
        <f t="shared" si="8"/>
        <v>0</v>
      </c>
      <c r="AD99" s="18" t="e">
        <f t="shared" si="6"/>
        <v>#VALUE!</v>
      </c>
      <c r="AE99" s="18" t="e">
        <f t="shared" si="7"/>
        <v>#VALUE!</v>
      </c>
      <c r="AF99" s="249">
        <f t="shared" si="9"/>
        <v>0</v>
      </c>
      <c r="AG99" s="234">
        <f>Table1[[#This Row],[Qty Placed in Service for Project]]-Table2[[#This Row],[Qty Placed in Service for Project (MUST BE &lt;= DOCUMENTATION)]]</f>
        <v>0</v>
      </c>
      <c r="AH99" s="235">
        <f>Table1[[#This Row],[Total Cost of Materials for Project]]-Table2[[#This Row],[Total Allowable Expense]]</f>
        <v>0</v>
      </c>
      <c r="AI99" s="235" t="e">
        <f>Table1[[#This Row],[Awardee Match]]-Table2[[#This Row],[Awardee Match2]]</f>
        <v>#VALUE!</v>
      </c>
      <c r="AJ99" s="235" t="e">
        <f>Table1[[#This Row],[Program Match]]-Table2[[#This Row],[Program Match2]]</f>
        <v>#VALUE!</v>
      </c>
    </row>
    <row r="100" spans="1:36" x14ac:dyDescent="0.25">
      <c r="A100" s="219">
        <f>Table1[[#This Row],[Invoice No. ]]</f>
        <v>0</v>
      </c>
      <c r="B100" s="220">
        <f>Table1[[#This Row],[PDF Name]]</f>
        <v>0</v>
      </c>
      <c r="C100" s="221">
        <f>Table1[[#This Row],[Date of Invoice]]</f>
        <v>0</v>
      </c>
      <c r="D100" s="111">
        <f>Table1[[#This Row],[Vendor Name]]</f>
        <v>0</v>
      </c>
      <c r="E100" s="237">
        <f>'1. Project Expenses'!E100</f>
        <v>0</v>
      </c>
      <c r="F100" s="238">
        <f>'1. Project Expenses'!F100</f>
        <v>0</v>
      </c>
      <c r="G100" s="239">
        <f>'1. Project Expenses'!G100</f>
        <v>0</v>
      </c>
      <c r="H100" s="240">
        <f>'1. Project Expenses'!H100</f>
        <v>0</v>
      </c>
      <c r="I100" s="241">
        <f>'1. Project Expenses'!I100</f>
        <v>0</v>
      </c>
      <c r="J100" s="242">
        <f>'1. Project Expenses'!J100</f>
        <v>0</v>
      </c>
      <c r="K100" s="115">
        <f>'1. Project Expenses'!K100</f>
        <v>0</v>
      </c>
      <c r="L100" s="243">
        <f>'1. Project Expenses'!L100</f>
        <v>0</v>
      </c>
      <c r="M100" s="244">
        <f>'1. Project Expenses'!M100</f>
        <v>0</v>
      </c>
      <c r="N100" s="245">
        <f>'1. Project Expenses'!N100</f>
        <v>0</v>
      </c>
      <c r="O100" s="226">
        <f>Table2[[#This Row],[Price Per Qty]]</f>
        <v>0</v>
      </c>
      <c r="P100" s="246">
        <f t="shared" si="5"/>
        <v>0</v>
      </c>
      <c r="Q100" s="227" t="str">
        <f>IF(Table2[[#This Row],[Total Cost of Materials for Project]]&lt;&gt;0,P100*$G$9,"")</f>
        <v/>
      </c>
      <c r="R100" s="228" t="str">
        <f>IF(Table2[[#This Row],[Total Cost of Materials for Project]]&lt;&gt;0,P100*$G$10,"")</f>
        <v/>
      </c>
      <c r="S100" s="247"/>
      <c r="T100" s="230"/>
      <c r="U100" s="230"/>
      <c r="V100" s="230"/>
      <c r="W100" s="230"/>
      <c r="X100" s="230"/>
      <c r="Y100" s="230"/>
      <c r="Z100" s="230"/>
      <c r="AA100" s="230"/>
      <c r="AB100" s="6"/>
      <c r="AC100" s="248">
        <f t="shared" si="8"/>
        <v>0</v>
      </c>
      <c r="AD100" s="18" t="e">
        <f t="shared" si="6"/>
        <v>#VALUE!</v>
      </c>
      <c r="AE100" s="18" t="e">
        <f t="shared" si="7"/>
        <v>#VALUE!</v>
      </c>
      <c r="AF100" s="249">
        <f t="shared" si="9"/>
        <v>0</v>
      </c>
      <c r="AG100" s="234">
        <f>Table1[[#This Row],[Qty Placed in Service for Project]]-Table2[[#This Row],[Qty Placed in Service for Project (MUST BE &lt;= DOCUMENTATION)]]</f>
        <v>0</v>
      </c>
      <c r="AH100" s="235">
        <f>Table1[[#This Row],[Total Cost of Materials for Project]]-Table2[[#This Row],[Total Allowable Expense]]</f>
        <v>0</v>
      </c>
      <c r="AI100" s="235" t="e">
        <f>Table1[[#This Row],[Awardee Match]]-Table2[[#This Row],[Awardee Match2]]</f>
        <v>#VALUE!</v>
      </c>
      <c r="AJ100" s="235" t="e">
        <f>Table1[[#This Row],[Program Match]]-Table2[[#This Row],[Program Match2]]</f>
        <v>#VALUE!</v>
      </c>
    </row>
    <row r="101" spans="1:36" x14ac:dyDescent="0.25">
      <c r="A101" s="219">
        <f>Table1[[#This Row],[Invoice No. ]]</f>
        <v>0</v>
      </c>
      <c r="B101" s="220">
        <f>Table1[[#This Row],[PDF Name]]</f>
        <v>0</v>
      </c>
      <c r="C101" s="221">
        <f>Table1[[#This Row],[Date of Invoice]]</f>
        <v>0</v>
      </c>
      <c r="D101" s="111">
        <f>Table1[[#This Row],[Vendor Name]]</f>
        <v>0</v>
      </c>
      <c r="E101" s="237">
        <f>'1. Project Expenses'!E101</f>
        <v>0</v>
      </c>
      <c r="F101" s="238">
        <f>'1. Project Expenses'!F101</f>
        <v>0</v>
      </c>
      <c r="G101" s="239">
        <f>'1. Project Expenses'!G101</f>
        <v>0</v>
      </c>
      <c r="H101" s="240">
        <f>'1. Project Expenses'!H101</f>
        <v>0</v>
      </c>
      <c r="I101" s="241">
        <f>'1. Project Expenses'!I101</f>
        <v>0</v>
      </c>
      <c r="J101" s="242">
        <f>'1. Project Expenses'!J101</f>
        <v>0</v>
      </c>
      <c r="K101" s="115">
        <f>'1. Project Expenses'!K101</f>
        <v>0</v>
      </c>
      <c r="L101" s="243">
        <f>'1. Project Expenses'!L101</f>
        <v>0</v>
      </c>
      <c r="M101" s="244">
        <f>'1. Project Expenses'!M101</f>
        <v>0</v>
      </c>
      <c r="N101" s="245">
        <f>'1. Project Expenses'!N101</f>
        <v>0</v>
      </c>
      <c r="O101" s="226">
        <f>Table2[[#This Row],[Price Per Qty]]</f>
        <v>0</v>
      </c>
      <c r="P101" s="246">
        <f t="shared" si="5"/>
        <v>0</v>
      </c>
      <c r="Q101" s="227" t="str">
        <f>IF(Table2[[#This Row],[Total Cost of Materials for Project]]&lt;&gt;0,P101*$G$9,"")</f>
        <v/>
      </c>
      <c r="R101" s="228" t="str">
        <f>IF(Table2[[#This Row],[Total Cost of Materials for Project]]&lt;&gt;0,P101*$G$10,"")</f>
        <v/>
      </c>
      <c r="S101" s="247"/>
      <c r="T101" s="230"/>
      <c r="U101" s="230"/>
      <c r="V101" s="230"/>
      <c r="W101" s="230"/>
      <c r="X101" s="230"/>
      <c r="Y101" s="230"/>
      <c r="Z101" s="230"/>
      <c r="AA101" s="230"/>
      <c r="AB101" s="6"/>
      <c r="AC101" s="248">
        <f t="shared" si="8"/>
        <v>0</v>
      </c>
      <c r="AD101" s="18" t="e">
        <f t="shared" si="6"/>
        <v>#VALUE!</v>
      </c>
      <c r="AE101" s="18" t="e">
        <f t="shared" si="7"/>
        <v>#VALUE!</v>
      </c>
      <c r="AF101" s="249">
        <f t="shared" si="9"/>
        <v>0</v>
      </c>
      <c r="AG101" s="234">
        <f>Table1[[#This Row],[Qty Placed in Service for Project]]-Table2[[#This Row],[Qty Placed in Service for Project (MUST BE &lt;= DOCUMENTATION)]]</f>
        <v>0</v>
      </c>
      <c r="AH101" s="235">
        <f>Table1[[#This Row],[Total Cost of Materials for Project]]-Table2[[#This Row],[Total Allowable Expense]]</f>
        <v>0</v>
      </c>
      <c r="AI101" s="235" t="e">
        <f>Table1[[#This Row],[Awardee Match]]-Table2[[#This Row],[Awardee Match2]]</f>
        <v>#VALUE!</v>
      </c>
      <c r="AJ101" s="235" t="e">
        <f>Table1[[#This Row],[Program Match]]-Table2[[#This Row],[Program Match2]]</f>
        <v>#VALUE!</v>
      </c>
    </row>
    <row r="102" spans="1:36" x14ac:dyDescent="0.25">
      <c r="A102" s="219">
        <f>Table1[[#This Row],[Invoice No. ]]</f>
        <v>0</v>
      </c>
      <c r="B102" s="220">
        <f>Table1[[#This Row],[PDF Name]]</f>
        <v>0</v>
      </c>
      <c r="C102" s="221">
        <f>Table1[[#This Row],[Date of Invoice]]</f>
        <v>0</v>
      </c>
      <c r="D102" s="111">
        <f>Table1[[#This Row],[Vendor Name]]</f>
        <v>0</v>
      </c>
      <c r="E102" s="237">
        <f>'1. Project Expenses'!E102</f>
        <v>0</v>
      </c>
      <c r="F102" s="238">
        <f>'1. Project Expenses'!F102</f>
        <v>0</v>
      </c>
      <c r="G102" s="239">
        <f>'1. Project Expenses'!G102</f>
        <v>0</v>
      </c>
      <c r="H102" s="240">
        <f>'1. Project Expenses'!H102</f>
        <v>0</v>
      </c>
      <c r="I102" s="241">
        <f>'1. Project Expenses'!I102</f>
        <v>0</v>
      </c>
      <c r="J102" s="242">
        <f>'1. Project Expenses'!J102</f>
        <v>0</v>
      </c>
      <c r="K102" s="115">
        <f>'1. Project Expenses'!K102</f>
        <v>0</v>
      </c>
      <c r="L102" s="243">
        <f>'1. Project Expenses'!L102</f>
        <v>0</v>
      </c>
      <c r="M102" s="244">
        <f>'1. Project Expenses'!M102</f>
        <v>0</v>
      </c>
      <c r="N102" s="245">
        <f>'1. Project Expenses'!N102</f>
        <v>0</v>
      </c>
      <c r="O102" s="226">
        <f>Table2[[#This Row],[Price Per Qty]]</f>
        <v>0</v>
      </c>
      <c r="P102" s="246">
        <f t="shared" si="5"/>
        <v>0</v>
      </c>
      <c r="Q102" s="227" t="str">
        <f>IF(Table2[[#This Row],[Total Cost of Materials for Project]]&lt;&gt;0,P102*$G$9,"")</f>
        <v/>
      </c>
      <c r="R102" s="228" t="str">
        <f>IF(Table2[[#This Row],[Total Cost of Materials for Project]]&lt;&gt;0,P102*$G$10,"")</f>
        <v/>
      </c>
      <c r="S102" s="247"/>
      <c r="T102" s="230"/>
      <c r="U102" s="230"/>
      <c r="V102" s="230"/>
      <c r="W102" s="230"/>
      <c r="X102" s="230"/>
      <c r="Y102" s="230"/>
      <c r="Z102" s="230"/>
      <c r="AA102" s="230"/>
      <c r="AB102" s="6"/>
      <c r="AC102" s="248">
        <f t="shared" si="8"/>
        <v>0</v>
      </c>
      <c r="AD102" s="18" t="e">
        <f t="shared" si="6"/>
        <v>#VALUE!</v>
      </c>
      <c r="AE102" s="18" t="e">
        <f t="shared" si="7"/>
        <v>#VALUE!</v>
      </c>
      <c r="AF102" s="249">
        <f t="shared" si="9"/>
        <v>0</v>
      </c>
      <c r="AG102" s="234">
        <f>Table1[[#This Row],[Qty Placed in Service for Project]]-Table2[[#This Row],[Qty Placed in Service for Project (MUST BE &lt;= DOCUMENTATION)]]</f>
        <v>0</v>
      </c>
      <c r="AH102" s="235">
        <f>Table1[[#This Row],[Total Cost of Materials for Project]]-Table2[[#This Row],[Total Allowable Expense]]</f>
        <v>0</v>
      </c>
      <c r="AI102" s="235" t="e">
        <f>Table1[[#This Row],[Awardee Match]]-Table2[[#This Row],[Awardee Match2]]</f>
        <v>#VALUE!</v>
      </c>
      <c r="AJ102" s="235" t="e">
        <f>Table1[[#This Row],[Program Match]]-Table2[[#This Row],[Program Match2]]</f>
        <v>#VALUE!</v>
      </c>
    </row>
    <row r="103" spans="1:36" x14ac:dyDescent="0.25">
      <c r="A103" s="219">
        <f>Table1[[#This Row],[Invoice No. ]]</f>
        <v>0</v>
      </c>
      <c r="B103" s="220">
        <f>Table1[[#This Row],[PDF Name]]</f>
        <v>0</v>
      </c>
      <c r="C103" s="221">
        <f>Table1[[#This Row],[Date of Invoice]]</f>
        <v>0</v>
      </c>
      <c r="D103" s="111">
        <f>Table1[[#This Row],[Vendor Name]]</f>
        <v>0</v>
      </c>
      <c r="E103" s="237">
        <f>'1. Project Expenses'!E103</f>
        <v>0</v>
      </c>
      <c r="F103" s="238">
        <f>'1. Project Expenses'!F103</f>
        <v>0</v>
      </c>
      <c r="G103" s="239">
        <f>'1. Project Expenses'!G103</f>
        <v>0</v>
      </c>
      <c r="H103" s="240">
        <f>'1. Project Expenses'!H103</f>
        <v>0</v>
      </c>
      <c r="I103" s="241">
        <f>'1. Project Expenses'!I103</f>
        <v>0</v>
      </c>
      <c r="J103" s="242">
        <f>'1. Project Expenses'!J103</f>
        <v>0</v>
      </c>
      <c r="K103" s="115">
        <f>'1. Project Expenses'!K103</f>
        <v>0</v>
      </c>
      <c r="L103" s="243">
        <f>'1. Project Expenses'!L103</f>
        <v>0</v>
      </c>
      <c r="M103" s="244">
        <f>'1. Project Expenses'!M103</f>
        <v>0</v>
      </c>
      <c r="N103" s="245">
        <f>'1. Project Expenses'!N103</f>
        <v>0</v>
      </c>
      <c r="O103" s="226">
        <f>Table2[[#This Row],[Price Per Qty]]</f>
        <v>0</v>
      </c>
      <c r="P103" s="246">
        <f t="shared" si="5"/>
        <v>0</v>
      </c>
      <c r="Q103" s="227" t="str">
        <f>IF(Table2[[#This Row],[Total Cost of Materials for Project]]&lt;&gt;0,P103*$G$9,"")</f>
        <v/>
      </c>
      <c r="R103" s="228" t="str">
        <f>IF(Table2[[#This Row],[Total Cost of Materials for Project]]&lt;&gt;0,P103*$G$10,"")</f>
        <v/>
      </c>
      <c r="S103" s="247"/>
      <c r="T103" s="230"/>
      <c r="U103" s="230"/>
      <c r="V103" s="230"/>
      <c r="W103" s="230"/>
      <c r="X103" s="230"/>
      <c r="Y103" s="230"/>
      <c r="Z103" s="230"/>
      <c r="AA103" s="230"/>
      <c r="AB103" s="6"/>
      <c r="AC103" s="248">
        <f t="shared" si="8"/>
        <v>0</v>
      </c>
      <c r="AD103" s="18" t="e">
        <f t="shared" si="6"/>
        <v>#VALUE!</v>
      </c>
      <c r="AE103" s="18" t="e">
        <f t="shared" si="7"/>
        <v>#VALUE!</v>
      </c>
      <c r="AF103" s="249">
        <f t="shared" si="9"/>
        <v>0</v>
      </c>
      <c r="AG103" s="234">
        <f>Table1[[#This Row],[Qty Placed in Service for Project]]-Table2[[#This Row],[Qty Placed in Service for Project (MUST BE &lt;= DOCUMENTATION)]]</f>
        <v>0</v>
      </c>
      <c r="AH103" s="235">
        <f>Table1[[#This Row],[Total Cost of Materials for Project]]-Table2[[#This Row],[Total Allowable Expense]]</f>
        <v>0</v>
      </c>
      <c r="AI103" s="235" t="e">
        <f>Table1[[#This Row],[Awardee Match]]-Table2[[#This Row],[Awardee Match2]]</f>
        <v>#VALUE!</v>
      </c>
      <c r="AJ103" s="235" t="e">
        <f>Table1[[#This Row],[Program Match]]-Table2[[#This Row],[Program Match2]]</f>
        <v>#VALUE!</v>
      </c>
    </row>
    <row r="104" spans="1:36" x14ac:dyDescent="0.25">
      <c r="A104" s="219">
        <f>Table1[[#This Row],[Invoice No. ]]</f>
        <v>0</v>
      </c>
      <c r="B104" s="220">
        <f>Table1[[#This Row],[PDF Name]]</f>
        <v>0</v>
      </c>
      <c r="C104" s="221">
        <f>Table1[[#This Row],[Date of Invoice]]</f>
        <v>0</v>
      </c>
      <c r="D104" s="111">
        <f>Table1[[#This Row],[Vendor Name]]</f>
        <v>0</v>
      </c>
      <c r="E104" s="237">
        <f>'1. Project Expenses'!E104</f>
        <v>0</v>
      </c>
      <c r="F104" s="238">
        <f>'1. Project Expenses'!F104</f>
        <v>0</v>
      </c>
      <c r="G104" s="239">
        <f>'1. Project Expenses'!G104</f>
        <v>0</v>
      </c>
      <c r="H104" s="240">
        <f>'1. Project Expenses'!H104</f>
        <v>0</v>
      </c>
      <c r="I104" s="241">
        <f>'1. Project Expenses'!I104</f>
        <v>0</v>
      </c>
      <c r="J104" s="242">
        <f>'1. Project Expenses'!J104</f>
        <v>0</v>
      </c>
      <c r="K104" s="115">
        <f>'1. Project Expenses'!K104</f>
        <v>0</v>
      </c>
      <c r="L104" s="243">
        <f>'1. Project Expenses'!L104</f>
        <v>0</v>
      </c>
      <c r="M104" s="244">
        <f>'1. Project Expenses'!M104</f>
        <v>0</v>
      </c>
      <c r="N104" s="245">
        <f>'1. Project Expenses'!N104</f>
        <v>0</v>
      </c>
      <c r="O104" s="226">
        <f>Table2[[#This Row],[Price Per Qty]]</f>
        <v>0</v>
      </c>
      <c r="P104" s="246">
        <f t="shared" si="5"/>
        <v>0</v>
      </c>
      <c r="Q104" s="227" t="str">
        <f>IF(Table2[[#This Row],[Total Cost of Materials for Project]]&lt;&gt;0,P104*$G$9,"")</f>
        <v/>
      </c>
      <c r="R104" s="228" t="str">
        <f>IF(Table2[[#This Row],[Total Cost of Materials for Project]]&lt;&gt;0,P104*$G$10,"")</f>
        <v/>
      </c>
      <c r="S104" s="247"/>
      <c r="T104" s="230"/>
      <c r="U104" s="230"/>
      <c r="V104" s="230"/>
      <c r="W104" s="230"/>
      <c r="X104" s="230"/>
      <c r="Y104" s="230"/>
      <c r="Z104" s="230"/>
      <c r="AA104" s="230"/>
      <c r="AB104" s="6"/>
      <c r="AC104" s="248">
        <f t="shared" si="8"/>
        <v>0</v>
      </c>
      <c r="AD104" s="18" t="e">
        <f t="shared" si="6"/>
        <v>#VALUE!</v>
      </c>
      <c r="AE104" s="18" t="e">
        <f t="shared" si="7"/>
        <v>#VALUE!</v>
      </c>
      <c r="AF104" s="249">
        <f t="shared" si="9"/>
        <v>0</v>
      </c>
      <c r="AG104" s="234">
        <f>Table1[[#This Row],[Qty Placed in Service for Project]]-Table2[[#This Row],[Qty Placed in Service for Project (MUST BE &lt;= DOCUMENTATION)]]</f>
        <v>0</v>
      </c>
      <c r="AH104" s="235">
        <f>Table1[[#This Row],[Total Cost of Materials for Project]]-Table2[[#This Row],[Total Allowable Expense]]</f>
        <v>0</v>
      </c>
      <c r="AI104" s="235" t="e">
        <f>Table1[[#This Row],[Awardee Match]]-Table2[[#This Row],[Awardee Match2]]</f>
        <v>#VALUE!</v>
      </c>
      <c r="AJ104" s="235" t="e">
        <f>Table1[[#This Row],[Program Match]]-Table2[[#This Row],[Program Match2]]</f>
        <v>#VALUE!</v>
      </c>
    </row>
    <row r="105" spans="1:36" x14ac:dyDescent="0.25">
      <c r="A105" s="219">
        <f>Table1[[#This Row],[Invoice No. ]]</f>
        <v>0</v>
      </c>
      <c r="B105" s="220">
        <f>Table1[[#This Row],[PDF Name]]</f>
        <v>0</v>
      </c>
      <c r="C105" s="221">
        <f>Table1[[#This Row],[Date of Invoice]]</f>
        <v>0</v>
      </c>
      <c r="D105" s="111">
        <f>Table1[[#This Row],[Vendor Name]]</f>
        <v>0</v>
      </c>
      <c r="E105" s="237">
        <f>'1. Project Expenses'!E105</f>
        <v>0</v>
      </c>
      <c r="F105" s="238">
        <f>'1. Project Expenses'!F105</f>
        <v>0</v>
      </c>
      <c r="G105" s="239">
        <f>'1. Project Expenses'!G105</f>
        <v>0</v>
      </c>
      <c r="H105" s="240">
        <f>'1. Project Expenses'!H105</f>
        <v>0</v>
      </c>
      <c r="I105" s="241">
        <f>'1. Project Expenses'!I105</f>
        <v>0</v>
      </c>
      <c r="J105" s="242">
        <f>'1. Project Expenses'!J105</f>
        <v>0</v>
      </c>
      <c r="K105" s="115">
        <f>'1. Project Expenses'!K105</f>
        <v>0</v>
      </c>
      <c r="L105" s="243">
        <f>'1. Project Expenses'!L105</f>
        <v>0</v>
      </c>
      <c r="M105" s="244">
        <f>'1. Project Expenses'!M105</f>
        <v>0</v>
      </c>
      <c r="N105" s="245">
        <f>'1. Project Expenses'!N105</f>
        <v>0</v>
      </c>
      <c r="O105" s="226">
        <f>Table2[[#This Row],[Price Per Qty]]</f>
        <v>0</v>
      </c>
      <c r="P105" s="246">
        <f t="shared" si="5"/>
        <v>0</v>
      </c>
      <c r="Q105" s="227" t="str">
        <f>IF(Table2[[#This Row],[Total Cost of Materials for Project]]&lt;&gt;0,P105*$G$9,"")</f>
        <v/>
      </c>
      <c r="R105" s="228" t="str">
        <f>IF(Table2[[#This Row],[Total Cost of Materials for Project]]&lt;&gt;0,P105*$G$10,"")</f>
        <v/>
      </c>
      <c r="S105" s="247"/>
      <c r="T105" s="230"/>
      <c r="U105" s="230"/>
      <c r="V105" s="230"/>
      <c r="W105" s="230"/>
      <c r="X105" s="230"/>
      <c r="Y105" s="230"/>
      <c r="Z105" s="230"/>
      <c r="AA105" s="230"/>
      <c r="AB105" s="6"/>
      <c r="AC105" s="248">
        <f t="shared" si="8"/>
        <v>0</v>
      </c>
      <c r="AD105" s="18" t="e">
        <f t="shared" si="6"/>
        <v>#VALUE!</v>
      </c>
      <c r="AE105" s="18" t="e">
        <f t="shared" si="7"/>
        <v>#VALUE!</v>
      </c>
      <c r="AF105" s="249">
        <f t="shared" si="9"/>
        <v>0</v>
      </c>
      <c r="AG105" s="234">
        <f>Table1[[#This Row],[Qty Placed in Service for Project]]-Table2[[#This Row],[Qty Placed in Service for Project (MUST BE &lt;= DOCUMENTATION)]]</f>
        <v>0</v>
      </c>
      <c r="AH105" s="235">
        <f>Table1[[#This Row],[Total Cost of Materials for Project]]-Table2[[#This Row],[Total Allowable Expense]]</f>
        <v>0</v>
      </c>
      <c r="AI105" s="235" t="e">
        <f>Table1[[#This Row],[Awardee Match]]-Table2[[#This Row],[Awardee Match2]]</f>
        <v>#VALUE!</v>
      </c>
      <c r="AJ105" s="235" t="e">
        <f>Table1[[#This Row],[Program Match]]-Table2[[#This Row],[Program Match2]]</f>
        <v>#VALUE!</v>
      </c>
    </row>
    <row r="106" spans="1:36" x14ac:dyDescent="0.25">
      <c r="A106" s="219">
        <f>Table1[[#This Row],[Invoice No. ]]</f>
        <v>0</v>
      </c>
      <c r="B106" s="220">
        <f>Table1[[#This Row],[PDF Name]]</f>
        <v>0</v>
      </c>
      <c r="C106" s="221">
        <f>Table1[[#This Row],[Date of Invoice]]</f>
        <v>0</v>
      </c>
      <c r="D106" s="111">
        <f>Table1[[#This Row],[Vendor Name]]</f>
        <v>0</v>
      </c>
      <c r="E106" s="237">
        <f>'1. Project Expenses'!E106</f>
        <v>0</v>
      </c>
      <c r="F106" s="238">
        <f>'1. Project Expenses'!F106</f>
        <v>0</v>
      </c>
      <c r="G106" s="239">
        <f>'1. Project Expenses'!G106</f>
        <v>0</v>
      </c>
      <c r="H106" s="240">
        <f>'1. Project Expenses'!H106</f>
        <v>0</v>
      </c>
      <c r="I106" s="241">
        <f>'1. Project Expenses'!I106</f>
        <v>0</v>
      </c>
      <c r="J106" s="242">
        <f>'1. Project Expenses'!J106</f>
        <v>0</v>
      </c>
      <c r="K106" s="115">
        <f>'1. Project Expenses'!K106</f>
        <v>0</v>
      </c>
      <c r="L106" s="243">
        <f>'1. Project Expenses'!L106</f>
        <v>0</v>
      </c>
      <c r="M106" s="244">
        <f>'1. Project Expenses'!M106</f>
        <v>0</v>
      </c>
      <c r="N106" s="245">
        <f>'1. Project Expenses'!N106</f>
        <v>0</v>
      </c>
      <c r="O106" s="226">
        <f>Table2[[#This Row],[Price Per Qty]]</f>
        <v>0</v>
      </c>
      <c r="P106" s="246">
        <f t="shared" si="5"/>
        <v>0</v>
      </c>
      <c r="Q106" s="227" t="str">
        <f>IF(Table2[[#This Row],[Total Cost of Materials for Project]]&lt;&gt;0,P106*$G$9,"")</f>
        <v/>
      </c>
      <c r="R106" s="228" t="str">
        <f>IF(Table2[[#This Row],[Total Cost of Materials for Project]]&lt;&gt;0,P106*$G$10,"")</f>
        <v/>
      </c>
      <c r="S106" s="247"/>
      <c r="T106" s="230"/>
      <c r="U106" s="230"/>
      <c r="V106" s="230"/>
      <c r="W106" s="230"/>
      <c r="X106" s="230"/>
      <c r="Y106" s="230"/>
      <c r="Z106" s="230"/>
      <c r="AA106" s="230"/>
      <c r="AB106" s="6"/>
      <c r="AC106" s="248">
        <f t="shared" si="8"/>
        <v>0</v>
      </c>
      <c r="AD106" s="18" t="e">
        <f t="shared" si="6"/>
        <v>#VALUE!</v>
      </c>
      <c r="AE106" s="18" t="e">
        <f t="shared" si="7"/>
        <v>#VALUE!</v>
      </c>
      <c r="AF106" s="249">
        <f t="shared" si="9"/>
        <v>0</v>
      </c>
      <c r="AG106" s="234">
        <f>Table1[[#This Row],[Qty Placed in Service for Project]]-Table2[[#This Row],[Qty Placed in Service for Project (MUST BE &lt;= DOCUMENTATION)]]</f>
        <v>0</v>
      </c>
      <c r="AH106" s="235">
        <f>Table1[[#This Row],[Total Cost of Materials for Project]]-Table2[[#This Row],[Total Allowable Expense]]</f>
        <v>0</v>
      </c>
      <c r="AI106" s="235" t="e">
        <f>Table1[[#This Row],[Awardee Match]]-Table2[[#This Row],[Awardee Match2]]</f>
        <v>#VALUE!</v>
      </c>
      <c r="AJ106" s="235" t="e">
        <f>Table1[[#This Row],[Program Match]]-Table2[[#This Row],[Program Match2]]</f>
        <v>#VALUE!</v>
      </c>
    </row>
    <row r="107" spans="1:36" x14ac:dyDescent="0.25">
      <c r="A107" s="219">
        <f>Table1[[#This Row],[Invoice No. ]]</f>
        <v>0</v>
      </c>
      <c r="B107" s="220">
        <f>Table1[[#This Row],[PDF Name]]</f>
        <v>0</v>
      </c>
      <c r="C107" s="221">
        <f>Table1[[#This Row],[Date of Invoice]]</f>
        <v>0</v>
      </c>
      <c r="D107" s="111">
        <f>Table1[[#This Row],[Vendor Name]]</f>
        <v>0</v>
      </c>
      <c r="E107" s="237">
        <f>'1. Project Expenses'!E107</f>
        <v>0</v>
      </c>
      <c r="F107" s="238">
        <f>'1. Project Expenses'!F107</f>
        <v>0</v>
      </c>
      <c r="G107" s="239">
        <f>'1. Project Expenses'!G107</f>
        <v>0</v>
      </c>
      <c r="H107" s="240">
        <f>'1. Project Expenses'!H107</f>
        <v>0</v>
      </c>
      <c r="I107" s="241">
        <f>'1. Project Expenses'!I107</f>
        <v>0</v>
      </c>
      <c r="J107" s="242">
        <f>'1. Project Expenses'!J107</f>
        <v>0</v>
      </c>
      <c r="K107" s="115">
        <f>'1. Project Expenses'!K107</f>
        <v>0</v>
      </c>
      <c r="L107" s="243">
        <f>'1. Project Expenses'!L107</f>
        <v>0</v>
      </c>
      <c r="M107" s="244">
        <f>'1. Project Expenses'!M107</f>
        <v>0</v>
      </c>
      <c r="N107" s="245">
        <f>'1. Project Expenses'!N107</f>
        <v>0</v>
      </c>
      <c r="O107" s="226">
        <f>Table2[[#This Row],[Price Per Qty]]</f>
        <v>0</v>
      </c>
      <c r="P107" s="246">
        <f t="shared" si="5"/>
        <v>0</v>
      </c>
      <c r="Q107" s="227" t="str">
        <f>IF(Table2[[#This Row],[Total Cost of Materials for Project]]&lt;&gt;0,P107*$G$9,"")</f>
        <v/>
      </c>
      <c r="R107" s="228" t="str">
        <f>IF(Table2[[#This Row],[Total Cost of Materials for Project]]&lt;&gt;0,P107*$G$10,"")</f>
        <v/>
      </c>
      <c r="S107" s="247"/>
      <c r="T107" s="230"/>
      <c r="U107" s="230"/>
      <c r="V107" s="230"/>
      <c r="W107" s="230"/>
      <c r="X107" s="230"/>
      <c r="Y107" s="230"/>
      <c r="Z107" s="230"/>
      <c r="AA107" s="230"/>
      <c r="AB107" s="6"/>
      <c r="AC107" s="248">
        <f t="shared" si="8"/>
        <v>0</v>
      </c>
      <c r="AD107" s="18" t="e">
        <f t="shared" si="6"/>
        <v>#VALUE!</v>
      </c>
      <c r="AE107" s="18" t="e">
        <f t="shared" si="7"/>
        <v>#VALUE!</v>
      </c>
      <c r="AF107" s="249">
        <f t="shared" si="9"/>
        <v>0</v>
      </c>
      <c r="AG107" s="234">
        <f>Table1[[#This Row],[Qty Placed in Service for Project]]-Table2[[#This Row],[Qty Placed in Service for Project (MUST BE &lt;= DOCUMENTATION)]]</f>
        <v>0</v>
      </c>
      <c r="AH107" s="235">
        <f>Table1[[#This Row],[Total Cost of Materials for Project]]-Table2[[#This Row],[Total Allowable Expense]]</f>
        <v>0</v>
      </c>
      <c r="AI107" s="235" t="e">
        <f>Table1[[#This Row],[Awardee Match]]-Table2[[#This Row],[Awardee Match2]]</f>
        <v>#VALUE!</v>
      </c>
      <c r="AJ107" s="235" t="e">
        <f>Table1[[#This Row],[Program Match]]-Table2[[#This Row],[Program Match2]]</f>
        <v>#VALUE!</v>
      </c>
    </row>
    <row r="108" spans="1:36" x14ac:dyDescent="0.25">
      <c r="A108" s="219">
        <f>Table1[[#This Row],[Invoice No. ]]</f>
        <v>0</v>
      </c>
      <c r="B108" s="220">
        <f>Table1[[#This Row],[PDF Name]]</f>
        <v>0</v>
      </c>
      <c r="C108" s="221">
        <f>Table1[[#This Row],[Date of Invoice]]</f>
        <v>0</v>
      </c>
      <c r="D108" s="111">
        <f>Table1[[#This Row],[Vendor Name]]</f>
        <v>0</v>
      </c>
      <c r="E108" s="237">
        <f>'1. Project Expenses'!E108</f>
        <v>0</v>
      </c>
      <c r="F108" s="238">
        <f>'1. Project Expenses'!F108</f>
        <v>0</v>
      </c>
      <c r="G108" s="239">
        <f>'1. Project Expenses'!G108</f>
        <v>0</v>
      </c>
      <c r="H108" s="240">
        <f>'1. Project Expenses'!H108</f>
        <v>0</v>
      </c>
      <c r="I108" s="241">
        <f>'1. Project Expenses'!I108</f>
        <v>0</v>
      </c>
      <c r="J108" s="242">
        <f>'1. Project Expenses'!J108</f>
        <v>0</v>
      </c>
      <c r="K108" s="115">
        <f>'1. Project Expenses'!K108</f>
        <v>0</v>
      </c>
      <c r="L108" s="243">
        <f>'1. Project Expenses'!L108</f>
        <v>0</v>
      </c>
      <c r="M108" s="244">
        <f>'1. Project Expenses'!M108</f>
        <v>0</v>
      </c>
      <c r="N108" s="245">
        <f>'1. Project Expenses'!N108</f>
        <v>0</v>
      </c>
      <c r="O108" s="226">
        <f>Table2[[#This Row],[Price Per Qty]]</f>
        <v>0</v>
      </c>
      <c r="P108" s="246">
        <f t="shared" si="5"/>
        <v>0</v>
      </c>
      <c r="Q108" s="227" t="str">
        <f>IF(Table2[[#This Row],[Total Cost of Materials for Project]]&lt;&gt;0,P108*$G$9,"")</f>
        <v/>
      </c>
      <c r="R108" s="228" t="str">
        <f>IF(Table2[[#This Row],[Total Cost of Materials for Project]]&lt;&gt;0,P108*$G$10,"")</f>
        <v/>
      </c>
      <c r="S108" s="247"/>
      <c r="T108" s="230"/>
      <c r="U108" s="230"/>
      <c r="V108" s="230"/>
      <c r="W108" s="230"/>
      <c r="X108" s="230"/>
      <c r="Y108" s="230"/>
      <c r="Z108" s="230"/>
      <c r="AA108" s="230"/>
      <c r="AB108" s="6"/>
      <c r="AC108" s="248">
        <f t="shared" si="8"/>
        <v>0</v>
      </c>
      <c r="AD108" s="18" t="e">
        <f t="shared" si="6"/>
        <v>#VALUE!</v>
      </c>
      <c r="AE108" s="18" t="e">
        <f t="shared" si="7"/>
        <v>#VALUE!</v>
      </c>
      <c r="AF108" s="249">
        <f t="shared" si="9"/>
        <v>0</v>
      </c>
      <c r="AG108" s="234">
        <f>Table1[[#This Row],[Qty Placed in Service for Project]]-Table2[[#This Row],[Qty Placed in Service for Project (MUST BE &lt;= DOCUMENTATION)]]</f>
        <v>0</v>
      </c>
      <c r="AH108" s="235">
        <f>Table1[[#This Row],[Total Cost of Materials for Project]]-Table2[[#This Row],[Total Allowable Expense]]</f>
        <v>0</v>
      </c>
      <c r="AI108" s="235" t="e">
        <f>Table1[[#This Row],[Awardee Match]]-Table2[[#This Row],[Awardee Match2]]</f>
        <v>#VALUE!</v>
      </c>
      <c r="AJ108" s="235" t="e">
        <f>Table1[[#This Row],[Program Match]]-Table2[[#This Row],[Program Match2]]</f>
        <v>#VALUE!</v>
      </c>
    </row>
    <row r="109" spans="1:36" x14ac:dyDescent="0.25">
      <c r="A109" s="219">
        <f>Table1[[#This Row],[Invoice No. ]]</f>
        <v>0</v>
      </c>
      <c r="B109" s="220">
        <f>Table1[[#This Row],[PDF Name]]</f>
        <v>0</v>
      </c>
      <c r="C109" s="221">
        <f>Table1[[#This Row],[Date of Invoice]]</f>
        <v>0</v>
      </c>
      <c r="D109" s="111">
        <f>Table1[[#This Row],[Vendor Name]]</f>
        <v>0</v>
      </c>
      <c r="E109" s="237">
        <f>'1. Project Expenses'!E109</f>
        <v>0</v>
      </c>
      <c r="F109" s="238">
        <f>'1. Project Expenses'!F109</f>
        <v>0</v>
      </c>
      <c r="G109" s="239">
        <f>'1. Project Expenses'!G109</f>
        <v>0</v>
      </c>
      <c r="H109" s="240">
        <f>'1. Project Expenses'!H109</f>
        <v>0</v>
      </c>
      <c r="I109" s="241">
        <f>'1. Project Expenses'!I109</f>
        <v>0</v>
      </c>
      <c r="J109" s="242">
        <f>'1. Project Expenses'!J109</f>
        <v>0</v>
      </c>
      <c r="K109" s="115">
        <f>'1. Project Expenses'!K109</f>
        <v>0</v>
      </c>
      <c r="L109" s="243">
        <f>'1. Project Expenses'!L109</f>
        <v>0</v>
      </c>
      <c r="M109" s="244">
        <f>'1. Project Expenses'!M109</f>
        <v>0</v>
      </c>
      <c r="N109" s="245">
        <f>'1. Project Expenses'!N109</f>
        <v>0</v>
      </c>
      <c r="O109" s="226">
        <f>Table2[[#This Row],[Price Per Qty]]</f>
        <v>0</v>
      </c>
      <c r="P109" s="246">
        <f t="shared" si="5"/>
        <v>0</v>
      </c>
      <c r="Q109" s="227" t="str">
        <f>IF(Table2[[#This Row],[Total Cost of Materials for Project]]&lt;&gt;0,P109*$G$9,"")</f>
        <v/>
      </c>
      <c r="R109" s="228" t="str">
        <f>IF(Table2[[#This Row],[Total Cost of Materials for Project]]&lt;&gt;0,P109*$G$10,"")</f>
        <v/>
      </c>
      <c r="S109" s="247"/>
      <c r="T109" s="230"/>
      <c r="U109" s="230"/>
      <c r="V109" s="230"/>
      <c r="W109" s="230"/>
      <c r="X109" s="230"/>
      <c r="Y109" s="230"/>
      <c r="Z109" s="230"/>
      <c r="AA109" s="230"/>
      <c r="AB109" s="6"/>
      <c r="AC109" s="248">
        <f t="shared" si="8"/>
        <v>0</v>
      </c>
      <c r="AD109" s="18" t="e">
        <f t="shared" si="6"/>
        <v>#VALUE!</v>
      </c>
      <c r="AE109" s="18" t="e">
        <f t="shared" si="7"/>
        <v>#VALUE!</v>
      </c>
      <c r="AF109" s="249">
        <f t="shared" si="9"/>
        <v>0</v>
      </c>
      <c r="AG109" s="234">
        <f>Table1[[#This Row],[Qty Placed in Service for Project]]-Table2[[#This Row],[Qty Placed in Service for Project (MUST BE &lt;= DOCUMENTATION)]]</f>
        <v>0</v>
      </c>
      <c r="AH109" s="235">
        <f>Table1[[#This Row],[Total Cost of Materials for Project]]-Table2[[#This Row],[Total Allowable Expense]]</f>
        <v>0</v>
      </c>
      <c r="AI109" s="235" t="e">
        <f>Table1[[#This Row],[Awardee Match]]-Table2[[#This Row],[Awardee Match2]]</f>
        <v>#VALUE!</v>
      </c>
      <c r="AJ109" s="235" t="e">
        <f>Table1[[#This Row],[Program Match]]-Table2[[#This Row],[Program Match2]]</f>
        <v>#VALUE!</v>
      </c>
    </row>
    <row r="110" spans="1:36" x14ac:dyDescent="0.25">
      <c r="A110" s="219">
        <f>Table1[[#This Row],[Invoice No. ]]</f>
        <v>0</v>
      </c>
      <c r="B110" s="220">
        <f>Table1[[#This Row],[PDF Name]]</f>
        <v>0</v>
      </c>
      <c r="C110" s="221">
        <f>Table1[[#This Row],[Date of Invoice]]</f>
        <v>0</v>
      </c>
      <c r="D110" s="111">
        <f>Table1[[#This Row],[Vendor Name]]</f>
        <v>0</v>
      </c>
      <c r="E110" s="237">
        <f>'1. Project Expenses'!E110</f>
        <v>0</v>
      </c>
      <c r="F110" s="238">
        <f>'1. Project Expenses'!F110</f>
        <v>0</v>
      </c>
      <c r="G110" s="239">
        <f>'1. Project Expenses'!G110</f>
        <v>0</v>
      </c>
      <c r="H110" s="240">
        <f>'1. Project Expenses'!H110</f>
        <v>0</v>
      </c>
      <c r="I110" s="241">
        <f>'1. Project Expenses'!I110</f>
        <v>0</v>
      </c>
      <c r="J110" s="242">
        <f>'1. Project Expenses'!J110</f>
        <v>0</v>
      </c>
      <c r="K110" s="115">
        <f>'1. Project Expenses'!K110</f>
        <v>0</v>
      </c>
      <c r="L110" s="243">
        <f>'1. Project Expenses'!L110</f>
        <v>0</v>
      </c>
      <c r="M110" s="244">
        <f>'1. Project Expenses'!M110</f>
        <v>0</v>
      </c>
      <c r="N110" s="245">
        <f>'1. Project Expenses'!N110</f>
        <v>0</v>
      </c>
      <c r="O110" s="226">
        <f>Table2[[#This Row],[Price Per Qty]]</f>
        <v>0</v>
      </c>
      <c r="P110" s="246">
        <f t="shared" si="5"/>
        <v>0</v>
      </c>
      <c r="Q110" s="227" t="str">
        <f>IF(Table2[[#This Row],[Total Cost of Materials for Project]]&lt;&gt;0,P110*$G$9,"")</f>
        <v/>
      </c>
      <c r="R110" s="228" t="str">
        <f>IF(Table2[[#This Row],[Total Cost of Materials for Project]]&lt;&gt;0,P110*$G$10,"")</f>
        <v/>
      </c>
      <c r="S110" s="247"/>
      <c r="T110" s="230"/>
      <c r="U110" s="230"/>
      <c r="V110" s="230"/>
      <c r="W110" s="230"/>
      <c r="X110" s="230"/>
      <c r="Y110" s="230"/>
      <c r="Z110" s="230"/>
      <c r="AA110" s="230"/>
      <c r="AB110" s="6"/>
      <c r="AC110" s="248">
        <f t="shared" si="8"/>
        <v>0</v>
      </c>
      <c r="AD110" s="18" t="e">
        <f t="shared" si="6"/>
        <v>#VALUE!</v>
      </c>
      <c r="AE110" s="18" t="e">
        <f t="shared" si="7"/>
        <v>#VALUE!</v>
      </c>
      <c r="AF110" s="249">
        <f t="shared" si="9"/>
        <v>0</v>
      </c>
      <c r="AG110" s="234">
        <f>Table1[[#This Row],[Qty Placed in Service for Project]]-Table2[[#This Row],[Qty Placed in Service for Project (MUST BE &lt;= DOCUMENTATION)]]</f>
        <v>0</v>
      </c>
      <c r="AH110" s="235">
        <f>Table1[[#This Row],[Total Cost of Materials for Project]]-Table2[[#This Row],[Total Allowable Expense]]</f>
        <v>0</v>
      </c>
      <c r="AI110" s="235" t="e">
        <f>Table1[[#This Row],[Awardee Match]]-Table2[[#This Row],[Awardee Match2]]</f>
        <v>#VALUE!</v>
      </c>
      <c r="AJ110" s="235" t="e">
        <f>Table1[[#This Row],[Program Match]]-Table2[[#This Row],[Program Match2]]</f>
        <v>#VALUE!</v>
      </c>
    </row>
    <row r="111" spans="1:36" x14ac:dyDescent="0.25">
      <c r="A111" s="219">
        <f>Table1[[#This Row],[Invoice No. ]]</f>
        <v>0</v>
      </c>
      <c r="B111" s="220">
        <f>Table1[[#This Row],[PDF Name]]</f>
        <v>0</v>
      </c>
      <c r="C111" s="221">
        <f>Table1[[#This Row],[Date of Invoice]]</f>
        <v>0</v>
      </c>
      <c r="D111" s="111">
        <f>Table1[[#This Row],[Vendor Name]]</f>
        <v>0</v>
      </c>
      <c r="E111" s="237">
        <f>'1. Project Expenses'!E111</f>
        <v>0</v>
      </c>
      <c r="F111" s="238">
        <f>'1. Project Expenses'!F111</f>
        <v>0</v>
      </c>
      <c r="G111" s="239">
        <f>'1. Project Expenses'!G111</f>
        <v>0</v>
      </c>
      <c r="H111" s="240">
        <f>'1. Project Expenses'!H111</f>
        <v>0</v>
      </c>
      <c r="I111" s="241">
        <f>'1. Project Expenses'!I111</f>
        <v>0</v>
      </c>
      <c r="J111" s="242">
        <f>'1. Project Expenses'!J111</f>
        <v>0</v>
      </c>
      <c r="K111" s="115">
        <f>'1. Project Expenses'!K111</f>
        <v>0</v>
      </c>
      <c r="L111" s="243">
        <f>'1. Project Expenses'!L111</f>
        <v>0</v>
      </c>
      <c r="M111" s="244">
        <f>'1. Project Expenses'!M111</f>
        <v>0</v>
      </c>
      <c r="N111" s="245">
        <f>'1. Project Expenses'!N111</f>
        <v>0</v>
      </c>
      <c r="O111" s="226">
        <f>Table2[[#This Row],[Price Per Qty]]</f>
        <v>0</v>
      </c>
      <c r="P111" s="246">
        <f t="shared" si="5"/>
        <v>0</v>
      </c>
      <c r="Q111" s="227" t="str">
        <f>IF(Table2[[#This Row],[Total Cost of Materials for Project]]&lt;&gt;0,P111*$G$9,"")</f>
        <v/>
      </c>
      <c r="R111" s="228" t="str">
        <f>IF(Table2[[#This Row],[Total Cost of Materials for Project]]&lt;&gt;0,P111*$G$10,"")</f>
        <v/>
      </c>
      <c r="S111" s="247"/>
      <c r="T111" s="230"/>
      <c r="U111" s="230"/>
      <c r="V111" s="230"/>
      <c r="W111" s="230"/>
      <c r="X111" s="230"/>
      <c r="Y111" s="230"/>
      <c r="Z111" s="230"/>
      <c r="AA111" s="230"/>
      <c r="AB111" s="6"/>
      <c r="AC111" s="248">
        <f t="shared" si="8"/>
        <v>0</v>
      </c>
      <c r="AD111" s="18" t="e">
        <f t="shared" si="6"/>
        <v>#VALUE!</v>
      </c>
      <c r="AE111" s="18" t="e">
        <f t="shared" si="7"/>
        <v>#VALUE!</v>
      </c>
      <c r="AF111" s="249">
        <f t="shared" si="9"/>
        <v>0</v>
      </c>
      <c r="AG111" s="234">
        <f>Table1[[#This Row],[Qty Placed in Service for Project]]-Table2[[#This Row],[Qty Placed in Service for Project (MUST BE &lt;= DOCUMENTATION)]]</f>
        <v>0</v>
      </c>
      <c r="AH111" s="235">
        <f>Table1[[#This Row],[Total Cost of Materials for Project]]-Table2[[#This Row],[Total Allowable Expense]]</f>
        <v>0</v>
      </c>
      <c r="AI111" s="235" t="e">
        <f>Table1[[#This Row],[Awardee Match]]-Table2[[#This Row],[Awardee Match2]]</f>
        <v>#VALUE!</v>
      </c>
      <c r="AJ111" s="235" t="e">
        <f>Table1[[#This Row],[Program Match]]-Table2[[#This Row],[Program Match2]]</f>
        <v>#VALUE!</v>
      </c>
    </row>
    <row r="112" spans="1:36" x14ac:dyDescent="0.25">
      <c r="A112" s="219">
        <f>Table1[[#This Row],[Invoice No. ]]</f>
        <v>0</v>
      </c>
      <c r="B112" s="220">
        <f>Table1[[#This Row],[PDF Name]]</f>
        <v>0</v>
      </c>
      <c r="C112" s="221">
        <f>Table1[[#This Row],[Date of Invoice]]</f>
        <v>0</v>
      </c>
      <c r="D112" s="111">
        <f>Table1[[#This Row],[Vendor Name]]</f>
        <v>0</v>
      </c>
      <c r="E112" s="237">
        <f>'1. Project Expenses'!E112</f>
        <v>0</v>
      </c>
      <c r="F112" s="238">
        <f>'1. Project Expenses'!F112</f>
        <v>0</v>
      </c>
      <c r="G112" s="239">
        <f>'1. Project Expenses'!G112</f>
        <v>0</v>
      </c>
      <c r="H112" s="240">
        <f>'1. Project Expenses'!H112</f>
        <v>0</v>
      </c>
      <c r="I112" s="241">
        <f>'1. Project Expenses'!I112</f>
        <v>0</v>
      </c>
      <c r="J112" s="242">
        <f>'1. Project Expenses'!J112</f>
        <v>0</v>
      </c>
      <c r="K112" s="115">
        <f>'1. Project Expenses'!K112</f>
        <v>0</v>
      </c>
      <c r="L112" s="243">
        <f>'1. Project Expenses'!L112</f>
        <v>0</v>
      </c>
      <c r="M112" s="244">
        <f>'1. Project Expenses'!M112</f>
        <v>0</v>
      </c>
      <c r="N112" s="245">
        <f>'1. Project Expenses'!N112</f>
        <v>0</v>
      </c>
      <c r="O112" s="226">
        <f>Table2[[#This Row],[Price Per Qty]]</f>
        <v>0</v>
      </c>
      <c r="P112" s="246">
        <f t="shared" si="5"/>
        <v>0</v>
      </c>
      <c r="Q112" s="227" t="str">
        <f>IF(Table2[[#This Row],[Total Cost of Materials for Project]]&lt;&gt;0,P112*$G$9,"")</f>
        <v/>
      </c>
      <c r="R112" s="228" t="str">
        <f>IF(Table2[[#This Row],[Total Cost of Materials for Project]]&lt;&gt;0,P112*$G$10,"")</f>
        <v/>
      </c>
      <c r="S112" s="247"/>
      <c r="T112" s="230"/>
      <c r="U112" s="230"/>
      <c r="V112" s="230"/>
      <c r="W112" s="230"/>
      <c r="X112" s="230"/>
      <c r="Y112" s="230"/>
      <c r="Z112" s="230"/>
      <c r="AA112" s="230"/>
      <c r="AB112" s="6"/>
      <c r="AC112" s="248">
        <f t="shared" si="8"/>
        <v>0</v>
      </c>
      <c r="AD112" s="18" t="e">
        <f t="shared" si="6"/>
        <v>#VALUE!</v>
      </c>
      <c r="AE112" s="18" t="e">
        <f t="shared" si="7"/>
        <v>#VALUE!</v>
      </c>
      <c r="AF112" s="249">
        <f t="shared" si="9"/>
        <v>0</v>
      </c>
      <c r="AG112" s="234">
        <f>Table1[[#This Row],[Qty Placed in Service for Project]]-Table2[[#This Row],[Qty Placed in Service for Project (MUST BE &lt;= DOCUMENTATION)]]</f>
        <v>0</v>
      </c>
      <c r="AH112" s="235">
        <f>Table1[[#This Row],[Total Cost of Materials for Project]]-Table2[[#This Row],[Total Allowable Expense]]</f>
        <v>0</v>
      </c>
      <c r="AI112" s="235" t="e">
        <f>Table1[[#This Row],[Awardee Match]]-Table2[[#This Row],[Awardee Match2]]</f>
        <v>#VALUE!</v>
      </c>
      <c r="AJ112" s="235" t="e">
        <f>Table1[[#This Row],[Program Match]]-Table2[[#This Row],[Program Match2]]</f>
        <v>#VALUE!</v>
      </c>
    </row>
    <row r="113" spans="1:36" x14ac:dyDescent="0.25">
      <c r="A113" s="219">
        <f>Table1[[#This Row],[Invoice No. ]]</f>
        <v>0</v>
      </c>
      <c r="B113" s="220">
        <f>Table1[[#This Row],[PDF Name]]</f>
        <v>0</v>
      </c>
      <c r="C113" s="221">
        <f>Table1[[#This Row],[Date of Invoice]]</f>
        <v>0</v>
      </c>
      <c r="D113" s="111">
        <f>Table1[[#This Row],[Vendor Name]]</f>
        <v>0</v>
      </c>
      <c r="E113" s="237">
        <f>'1. Project Expenses'!E113</f>
        <v>0</v>
      </c>
      <c r="F113" s="238">
        <f>'1. Project Expenses'!F113</f>
        <v>0</v>
      </c>
      <c r="G113" s="239">
        <f>'1. Project Expenses'!G113</f>
        <v>0</v>
      </c>
      <c r="H113" s="240">
        <f>'1. Project Expenses'!H113</f>
        <v>0</v>
      </c>
      <c r="I113" s="241">
        <f>'1. Project Expenses'!I113</f>
        <v>0</v>
      </c>
      <c r="J113" s="242">
        <f>'1. Project Expenses'!J113</f>
        <v>0</v>
      </c>
      <c r="K113" s="115">
        <f>'1. Project Expenses'!K113</f>
        <v>0</v>
      </c>
      <c r="L113" s="243">
        <f>'1. Project Expenses'!L113</f>
        <v>0</v>
      </c>
      <c r="M113" s="244">
        <f>'1. Project Expenses'!M113</f>
        <v>0</v>
      </c>
      <c r="N113" s="245">
        <f>'1. Project Expenses'!N113</f>
        <v>0</v>
      </c>
      <c r="O113" s="226">
        <f>Table2[[#This Row],[Price Per Qty]]</f>
        <v>0</v>
      </c>
      <c r="P113" s="246">
        <f t="shared" si="5"/>
        <v>0</v>
      </c>
      <c r="Q113" s="227" t="str">
        <f>IF(Table2[[#This Row],[Total Cost of Materials for Project]]&lt;&gt;0,P113*$G$9,"")</f>
        <v/>
      </c>
      <c r="R113" s="228" t="str">
        <f>IF(Table2[[#This Row],[Total Cost of Materials for Project]]&lt;&gt;0,P113*$G$10,"")</f>
        <v/>
      </c>
      <c r="S113" s="247"/>
      <c r="T113" s="230"/>
      <c r="U113" s="230"/>
      <c r="V113" s="230"/>
      <c r="W113" s="230"/>
      <c r="X113" s="230"/>
      <c r="Y113" s="230"/>
      <c r="Z113" s="230"/>
      <c r="AA113" s="230"/>
      <c r="AB113" s="6"/>
      <c r="AC113" s="248">
        <f t="shared" si="8"/>
        <v>0</v>
      </c>
      <c r="AD113" s="18" t="e">
        <f t="shared" si="6"/>
        <v>#VALUE!</v>
      </c>
      <c r="AE113" s="18" t="e">
        <f t="shared" si="7"/>
        <v>#VALUE!</v>
      </c>
      <c r="AF113" s="249">
        <f t="shared" si="9"/>
        <v>0</v>
      </c>
      <c r="AG113" s="234">
        <f>Table1[[#This Row],[Qty Placed in Service for Project]]-Table2[[#This Row],[Qty Placed in Service for Project (MUST BE &lt;= DOCUMENTATION)]]</f>
        <v>0</v>
      </c>
      <c r="AH113" s="235">
        <f>Table1[[#This Row],[Total Cost of Materials for Project]]-Table2[[#This Row],[Total Allowable Expense]]</f>
        <v>0</v>
      </c>
      <c r="AI113" s="235" t="e">
        <f>Table1[[#This Row],[Awardee Match]]-Table2[[#This Row],[Awardee Match2]]</f>
        <v>#VALUE!</v>
      </c>
      <c r="AJ113" s="235" t="e">
        <f>Table1[[#This Row],[Program Match]]-Table2[[#This Row],[Program Match2]]</f>
        <v>#VALUE!</v>
      </c>
    </row>
    <row r="114" spans="1:36" x14ac:dyDescent="0.25">
      <c r="A114" s="219">
        <f>Table1[[#This Row],[Invoice No. ]]</f>
        <v>0</v>
      </c>
      <c r="B114" s="220">
        <f>Table1[[#This Row],[PDF Name]]</f>
        <v>0</v>
      </c>
      <c r="C114" s="221">
        <f>Table1[[#This Row],[Date of Invoice]]</f>
        <v>0</v>
      </c>
      <c r="D114" s="111">
        <f>Table1[[#This Row],[Vendor Name]]</f>
        <v>0</v>
      </c>
      <c r="E114" s="237">
        <f>'1. Project Expenses'!E114</f>
        <v>0</v>
      </c>
      <c r="F114" s="238">
        <f>'1. Project Expenses'!F114</f>
        <v>0</v>
      </c>
      <c r="G114" s="239">
        <f>'1. Project Expenses'!G114</f>
        <v>0</v>
      </c>
      <c r="H114" s="240">
        <f>'1. Project Expenses'!H114</f>
        <v>0</v>
      </c>
      <c r="I114" s="241">
        <f>'1. Project Expenses'!I114</f>
        <v>0</v>
      </c>
      <c r="J114" s="242">
        <f>'1. Project Expenses'!J114</f>
        <v>0</v>
      </c>
      <c r="K114" s="115">
        <f>'1. Project Expenses'!K114</f>
        <v>0</v>
      </c>
      <c r="L114" s="243">
        <f>'1. Project Expenses'!L114</f>
        <v>0</v>
      </c>
      <c r="M114" s="244">
        <f>'1. Project Expenses'!M114</f>
        <v>0</v>
      </c>
      <c r="N114" s="245">
        <f>'1. Project Expenses'!N114</f>
        <v>0</v>
      </c>
      <c r="O114" s="226">
        <f>Table2[[#This Row],[Price Per Qty]]</f>
        <v>0</v>
      </c>
      <c r="P114" s="246">
        <f t="shared" si="5"/>
        <v>0</v>
      </c>
      <c r="Q114" s="227" t="str">
        <f>IF(Table2[[#This Row],[Total Cost of Materials for Project]]&lt;&gt;0,P114*$G$9,"")</f>
        <v/>
      </c>
      <c r="R114" s="228" t="str">
        <f>IF(Table2[[#This Row],[Total Cost of Materials for Project]]&lt;&gt;0,P114*$G$10,"")</f>
        <v/>
      </c>
      <c r="S114" s="247"/>
      <c r="T114" s="230"/>
      <c r="U114" s="230"/>
      <c r="V114" s="230"/>
      <c r="W114" s="230"/>
      <c r="X114" s="230"/>
      <c r="Y114" s="230"/>
      <c r="Z114" s="230"/>
      <c r="AA114" s="230"/>
      <c r="AB114" s="6"/>
      <c r="AC114" s="248">
        <f t="shared" ref="AC114:AC177" si="10">SUMIF(AA114, "Yes", P114)</f>
        <v>0</v>
      </c>
      <c r="AD114" s="18" t="e">
        <f t="shared" si="6"/>
        <v>#VALUE!</v>
      </c>
      <c r="AE114" s="18" t="e">
        <f t="shared" si="7"/>
        <v>#VALUE!</v>
      </c>
      <c r="AF114" s="249">
        <f t="shared" ref="AF114:AF177" si="11">SUMIF(AA114, "No", P114)</f>
        <v>0</v>
      </c>
      <c r="AG114" s="234">
        <f>Table1[[#This Row],[Qty Placed in Service for Project]]-Table2[[#This Row],[Qty Placed in Service for Project (MUST BE &lt;= DOCUMENTATION)]]</f>
        <v>0</v>
      </c>
      <c r="AH114" s="235">
        <f>Table1[[#This Row],[Total Cost of Materials for Project]]-Table2[[#This Row],[Total Allowable Expense]]</f>
        <v>0</v>
      </c>
      <c r="AI114" s="235" t="e">
        <f>Table1[[#This Row],[Awardee Match]]-Table2[[#This Row],[Awardee Match2]]</f>
        <v>#VALUE!</v>
      </c>
      <c r="AJ114" s="235" t="e">
        <f>Table1[[#This Row],[Program Match]]-Table2[[#This Row],[Program Match2]]</f>
        <v>#VALUE!</v>
      </c>
    </row>
    <row r="115" spans="1:36" x14ac:dyDescent="0.25">
      <c r="A115" s="219">
        <f>Table1[[#This Row],[Invoice No. ]]</f>
        <v>0</v>
      </c>
      <c r="B115" s="220">
        <f>Table1[[#This Row],[PDF Name]]</f>
        <v>0</v>
      </c>
      <c r="C115" s="221">
        <f>Table1[[#This Row],[Date of Invoice]]</f>
        <v>0</v>
      </c>
      <c r="D115" s="111">
        <f>Table1[[#This Row],[Vendor Name]]</f>
        <v>0</v>
      </c>
      <c r="E115" s="237">
        <f>'1. Project Expenses'!E115</f>
        <v>0</v>
      </c>
      <c r="F115" s="238">
        <f>'1. Project Expenses'!F115</f>
        <v>0</v>
      </c>
      <c r="G115" s="239">
        <f>'1. Project Expenses'!G115</f>
        <v>0</v>
      </c>
      <c r="H115" s="240">
        <f>'1. Project Expenses'!H115</f>
        <v>0</v>
      </c>
      <c r="I115" s="241">
        <f>'1. Project Expenses'!I115</f>
        <v>0</v>
      </c>
      <c r="J115" s="242">
        <f>'1. Project Expenses'!J115</f>
        <v>0</v>
      </c>
      <c r="K115" s="115">
        <f>'1. Project Expenses'!K115</f>
        <v>0</v>
      </c>
      <c r="L115" s="243">
        <f>'1. Project Expenses'!L115</f>
        <v>0</v>
      </c>
      <c r="M115" s="244">
        <f>'1. Project Expenses'!M115</f>
        <v>0</v>
      </c>
      <c r="N115" s="245">
        <f>'1. Project Expenses'!N115</f>
        <v>0</v>
      </c>
      <c r="O115" s="226">
        <f>Table2[[#This Row],[Price Per Qty]]</f>
        <v>0</v>
      </c>
      <c r="P115" s="246">
        <f t="shared" si="5"/>
        <v>0</v>
      </c>
      <c r="Q115" s="227" t="str">
        <f>IF(Table2[[#This Row],[Total Cost of Materials for Project]]&lt;&gt;0,P115*$G$9,"")</f>
        <v/>
      </c>
      <c r="R115" s="228" t="str">
        <f>IF(Table2[[#This Row],[Total Cost of Materials for Project]]&lt;&gt;0,P115*$G$10,"")</f>
        <v/>
      </c>
      <c r="S115" s="247"/>
      <c r="T115" s="230"/>
      <c r="U115" s="230"/>
      <c r="V115" s="230"/>
      <c r="W115" s="230"/>
      <c r="X115" s="230"/>
      <c r="Y115" s="230"/>
      <c r="Z115" s="230"/>
      <c r="AA115" s="230"/>
      <c r="AB115" s="6"/>
      <c r="AC115" s="248">
        <f t="shared" si="10"/>
        <v>0</v>
      </c>
      <c r="AD115" s="18" t="e">
        <f t="shared" si="6"/>
        <v>#VALUE!</v>
      </c>
      <c r="AE115" s="18" t="e">
        <f t="shared" si="7"/>
        <v>#VALUE!</v>
      </c>
      <c r="AF115" s="249">
        <f t="shared" si="11"/>
        <v>0</v>
      </c>
      <c r="AG115" s="234">
        <f>Table1[[#This Row],[Qty Placed in Service for Project]]-Table2[[#This Row],[Qty Placed in Service for Project (MUST BE &lt;= DOCUMENTATION)]]</f>
        <v>0</v>
      </c>
      <c r="AH115" s="235">
        <f>Table1[[#This Row],[Total Cost of Materials for Project]]-Table2[[#This Row],[Total Allowable Expense]]</f>
        <v>0</v>
      </c>
      <c r="AI115" s="235" t="e">
        <f>Table1[[#This Row],[Awardee Match]]-Table2[[#This Row],[Awardee Match2]]</f>
        <v>#VALUE!</v>
      </c>
      <c r="AJ115" s="235" t="e">
        <f>Table1[[#This Row],[Program Match]]-Table2[[#This Row],[Program Match2]]</f>
        <v>#VALUE!</v>
      </c>
    </row>
    <row r="116" spans="1:36" x14ac:dyDescent="0.25">
      <c r="A116" s="219">
        <f>Table1[[#This Row],[Invoice No. ]]</f>
        <v>0</v>
      </c>
      <c r="B116" s="220">
        <f>Table1[[#This Row],[PDF Name]]</f>
        <v>0</v>
      </c>
      <c r="C116" s="221">
        <f>Table1[[#This Row],[Date of Invoice]]</f>
        <v>0</v>
      </c>
      <c r="D116" s="111">
        <f>Table1[[#This Row],[Vendor Name]]</f>
        <v>0</v>
      </c>
      <c r="E116" s="237">
        <f>'1. Project Expenses'!E116</f>
        <v>0</v>
      </c>
      <c r="F116" s="238">
        <f>'1. Project Expenses'!F116</f>
        <v>0</v>
      </c>
      <c r="G116" s="239">
        <f>'1. Project Expenses'!G116</f>
        <v>0</v>
      </c>
      <c r="H116" s="240">
        <f>'1. Project Expenses'!H116</f>
        <v>0</v>
      </c>
      <c r="I116" s="241">
        <f>'1. Project Expenses'!I116</f>
        <v>0</v>
      </c>
      <c r="J116" s="242">
        <f>'1. Project Expenses'!J116</f>
        <v>0</v>
      </c>
      <c r="K116" s="115">
        <f>'1. Project Expenses'!K116</f>
        <v>0</v>
      </c>
      <c r="L116" s="243">
        <f>'1. Project Expenses'!L116</f>
        <v>0</v>
      </c>
      <c r="M116" s="244">
        <f>'1. Project Expenses'!M116</f>
        <v>0</v>
      </c>
      <c r="N116" s="245">
        <f>'1. Project Expenses'!N116</f>
        <v>0</v>
      </c>
      <c r="O116" s="226">
        <f>Table2[[#This Row],[Price Per Qty]]</f>
        <v>0</v>
      </c>
      <c r="P116" s="246">
        <f t="shared" si="5"/>
        <v>0</v>
      </c>
      <c r="Q116" s="227" t="str">
        <f>IF(Table2[[#This Row],[Total Cost of Materials for Project]]&lt;&gt;0,P116*$G$9,"")</f>
        <v/>
      </c>
      <c r="R116" s="228" t="str">
        <f>IF(Table2[[#This Row],[Total Cost of Materials for Project]]&lt;&gt;0,P116*$G$10,"")</f>
        <v/>
      </c>
      <c r="S116" s="247"/>
      <c r="T116" s="230"/>
      <c r="U116" s="230"/>
      <c r="V116" s="230"/>
      <c r="W116" s="230"/>
      <c r="X116" s="230"/>
      <c r="Y116" s="230"/>
      <c r="Z116" s="230"/>
      <c r="AA116" s="230"/>
      <c r="AB116" s="6"/>
      <c r="AC116" s="248">
        <f t="shared" si="10"/>
        <v>0</v>
      </c>
      <c r="AD116" s="18" t="e">
        <f t="shared" si="6"/>
        <v>#VALUE!</v>
      </c>
      <c r="AE116" s="18" t="e">
        <f t="shared" si="7"/>
        <v>#VALUE!</v>
      </c>
      <c r="AF116" s="249">
        <f t="shared" si="11"/>
        <v>0</v>
      </c>
      <c r="AG116" s="234">
        <f>Table1[[#This Row],[Qty Placed in Service for Project]]-Table2[[#This Row],[Qty Placed in Service for Project (MUST BE &lt;= DOCUMENTATION)]]</f>
        <v>0</v>
      </c>
      <c r="AH116" s="235">
        <f>Table1[[#This Row],[Total Cost of Materials for Project]]-Table2[[#This Row],[Total Allowable Expense]]</f>
        <v>0</v>
      </c>
      <c r="AI116" s="235" t="e">
        <f>Table1[[#This Row],[Awardee Match]]-Table2[[#This Row],[Awardee Match2]]</f>
        <v>#VALUE!</v>
      </c>
      <c r="AJ116" s="235" t="e">
        <f>Table1[[#This Row],[Program Match]]-Table2[[#This Row],[Program Match2]]</f>
        <v>#VALUE!</v>
      </c>
    </row>
    <row r="117" spans="1:36" x14ac:dyDescent="0.25">
      <c r="A117" s="219">
        <f>Table1[[#This Row],[Invoice No. ]]</f>
        <v>0</v>
      </c>
      <c r="B117" s="220">
        <f>Table1[[#This Row],[PDF Name]]</f>
        <v>0</v>
      </c>
      <c r="C117" s="221">
        <f>Table1[[#This Row],[Date of Invoice]]</f>
        <v>0</v>
      </c>
      <c r="D117" s="111">
        <f>Table1[[#This Row],[Vendor Name]]</f>
        <v>0</v>
      </c>
      <c r="E117" s="237">
        <f>'1. Project Expenses'!E117</f>
        <v>0</v>
      </c>
      <c r="F117" s="238">
        <f>'1. Project Expenses'!F117</f>
        <v>0</v>
      </c>
      <c r="G117" s="239">
        <f>'1. Project Expenses'!G117</f>
        <v>0</v>
      </c>
      <c r="H117" s="240">
        <f>'1. Project Expenses'!H117</f>
        <v>0</v>
      </c>
      <c r="I117" s="241">
        <f>'1. Project Expenses'!I117</f>
        <v>0</v>
      </c>
      <c r="J117" s="242">
        <f>'1. Project Expenses'!J117</f>
        <v>0</v>
      </c>
      <c r="K117" s="115">
        <f>'1. Project Expenses'!K117</f>
        <v>0</v>
      </c>
      <c r="L117" s="243">
        <f>'1. Project Expenses'!L117</f>
        <v>0</v>
      </c>
      <c r="M117" s="244">
        <f>'1. Project Expenses'!M117</f>
        <v>0</v>
      </c>
      <c r="N117" s="245">
        <f>'1. Project Expenses'!N117</f>
        <v>0</v>
      </c>
      <c r="O117" s="226">
        <f>Table2[[#This Row],[Price Per Qty]]</f>
        <v>0</v>
      </c>
      <c r="P117" s="246">
        <f t="shared" si="5"/>
        <v>0</v>
      </c>
      <c r="Q117" s="227" t="str">
        <f>IF(Table2[[#This Row],[Total Cost of Materials for Project]]&lt;&gt;0,P117*$G$9,"")</f>
        <v/>
      </c>
      <c r="R117" s="228" t="str">
        <f>IF(Table2[[#This Row],[Total Cost of Materials for Project]]&lt;&gt;0,P117*$G$10,"")</f>
        <v/>
      </c>
      <c r="S117" s="247"/>
      <c r="T117" s="230"/>
      <c r="U117" s="230"/>
      <c r="V117" s="230"/>
      <c r="W117" s="230"/>
      <c r="X117" s="230"/>
      <c r="Y117" s="230"/>
      <c r="Z117" s="230"/>
      <c r="AA117" s="230"/>
      <c r="AB117" s="6"/>
      <c r="AC117" s="248">
        <f t="shared" si="10"/>
        <v>0</v>
      </c>
      <c r="AD117" s="18" t="e">
        <f t="shared" si="6"/>
        <v>#VALUE!</v>
      </c>
      <c r="AE117" s="18" t="e">
        <f t="shared" si="7"/>
        <v>#VALUE!</v>
      </c>
      <c r="AF117" s="249">
        <f t="shared" si="11"/>
        <v>0</v>
      </c>
      <c r="AG117" s="234">
        <f>Table1[[#This Row],[Qty Placed in Service for Project]]-Table2[[#This Row],[Qty Placed in Service for Project (MUST BE &lt;= DOCUMENTATION)]]</f>
        <v>0</v>
      </c>
      <c r="AH117" s="235">
        <f>Table1[[#This Row],[Total Cost of Materials for Project]]-Table2[[#This Row],[Total Allowable Expense]]</f>
        <v>0</v>
      </c>
      <c r="AI117" s="235" t="e">
        <f>Table1[[#This Row],[Awardee Match]]-Table2[[#This Row],[Awardee Match2]]</f>
        <v>#VALUE!</v>
      </c>
      <c r="AJ117" s="235" t="e">
        <f>Table1[[#This Row],[Program Match]]-Table2[[#This Row],[Program Match2]]</f>
        <v>#VALUE!</v>
      </c>
    </row>
    <row r="118" spans="1:36" x14ac:dyDescent="0.25">
      <c r="A118" s="219">
        <f>Table1[[#This Row],[Invoice No. ]]</f>
        <v>0</v>
      </c>
      <c r="B118" s="220">
        <f>Table1[[#This Row],[PDF Name]]</f>
        <v>0</v>
      </c>
      <c r="C118" s="221">
        <f>Table1[[#This Row],[Date of Invoice]]</f>
        <v>0</v>
      </c>
      <c r="D118" s="111">
        <f>Table1[[#This Row],[Vendor Name]]</f>
        <v>0</v>
      </c>
      <c r="E118" s="237">
        <f>'1. Project Expenses'!E118</f>
        <v>0</v>
      </c>
      <c r="F118" s="238">
        <f>'1. Project Expenses'!F118</f>
        <v>0</v>
      </c>
      <c r="G118" s="239">
        <f>'1. Project Expenses'!G118</f>
        <v>0</v>
      </c>
      <c r="H118" s="240">
        <f>'1. Project Expenses'!H118</f>
        <v>0</v>
      </c>
      <c r="I118" s="241">
        <f>'1. Project Expenses'!I118</f>
        <v>0</v>
      </c>
      <c r="J118" s="242">
        <f>'1. Project Expenses'!J118</f>
        <v>0</v>
      </c>
      <c r="K118" s="115">
        <f>'1. Project Expenses'!K118</f>
        <v>0</v>
      </c>
      <c r="L118" s="243">
        <f>'1. Project Expenses'!L118</f>
        <v>0</v>
      </c>
      <c r="M118" s="244">
        <f>'1. Project Expenses'!M118</f>
        <v>0</v>
      </c>
      <c r="N118" s="245">
        <f>'1. Project Expenses'!N118</f>
        <v>0</v>
      </c>
      <c r="O118" s="226">
        <f>Table2[[#This Row],[Price Per Qty]]</f>
        <v>0</v>
      </c>
      <c r="P118" s="246">
        <f t="shared" si="5"/>
        <v>0</v>
      </c>
      <c r="Q118" s="227" t="str">
        <f>IF(Table2[[#This Row],[Total Cost of Materials for Project]]&lt;&gt;0,P118*$G$9,"")</f>
        <v/>
      </c>
      <c r="R118" s="228" t="str">
        <f>IF(Table2[[#This Row],[Total Cost of Materials for Project]]&lt;&gt;0,P118*$G$10,"")</f>
        <v/>
      </c>
      <c r="S118" s="247"/>
      <c r="T118" s="230"/>
      <c r="U118" s="230"/>
      <c r="V118" s="230"/>
      <c r="W118" s="230"/>
      <c r="X118" s="230"/>
      <c r="Y118" s="230"/>
      <c r="Z118" s="230"/>
      <c r="AA118" s="230"/>
      <c r="AB118" s="6"/>
      <c r="AC118" s="248">
        <f t="shared" si="10"/>
        <v>0</v>
      </c>
      <c r="AD118" s="18" t="e">
        <f t="shared" si="6"/>
        <v>#VALUE!</v>
      </c>
      <c r="AE118" s="18" t="e">
        <f t="shared" si="7"/>
        <v>#VALUE!</v>
      </c>
      <c r="AF118" s="249">
        <f t="shared" si="11"/>
        <v>0</v>
      </c>
      <c r="AG118" s="234">
        <f>Table1[[#This Row],[Qty Placed in Service for Project]]-Table2[[#This Row],[Qty Placed in Service for Project (MUST BE &lt;= DOCUMENTATION)]]</f>
        <v>0</v>
      </c>
      <c r="AH118" s="235">
        <f>Table1[[#This Row],[Total Cost of Materials for Project]]-Table2[[#This Row],[Total Allowable Expense]]</f>
        <v>0</v>
      </c>
      <c r="AI118" s="235" t="e">
        <f>Table1[[#This Row],[Awardee Match]]-Table2[[#This Row],[Awardee Match2]]</f>
        <v>#VALUE!</v>
      </c>
      <c r="AJ118" s="235" t="e">
        <f>Table1[[#This Row],[Program Match]]-Table2[[#This Row],[Program Match2]]</f>
        <v>#VALUE!</v>
      </c>
    </row>
    <row r="119" spans="1:36" x14ac:dyDescent="0.25">
      <c r="A119" s="219">
        <f>Table1[[#This Row],[Invoice No. ]]</f>
        <v>0</v>
      </c>
      <c r="B119" s="220">
        <f>Table1[[#This Row],[PDF Name]]</f>
        <v>0</v>
      </c>
      <c r="C119" s="221">
        <f>Table1[[#This Row],[Date of Invoice]]</f>
        <v>0</v>
      </c>
      <c r="D119" s="111">
        <f>Table1[[#This Row],[Vendor Name]]</f>
        <v>0</v>
      </c>
      <c r="E119" s="237">
        <f>'1. Project Expenses'!E119</f>
        <v>0</v>
      </c>
      <c r="F119" s="238">
        <f>'1. Project Expenses'!F119</f>
        <v>0</v>
      </c>
      <c r="G119" s="239">
        <f>'1. Project Expenses'!G119</f>
        <v>0</v>
      </c>
      <c r="H119" s="240">
        <f>'1. Project Expenses'!H119</f>
        <v>0</v>
      </c>
      <c r="I119" s="241">
        <f>'1. Project Expenses'!I119</f>
        <v>0</v>
      </c>
      <c r="J119" s="242">
        <f>'1. Project Expenses'!J119</f>
        <v>0</v>
      </c>
      <c r="K119" s="115">
        <f>'1. Project Expenses'!K119</f>
        <v>0</v>
      </c>
      <c r="L119" s="243">
        <f>'1. Project Expenses'!L119</f>
        <v>0</v>
      </c>
      <c r="M119" s="244">
        <f>'1. Project Expenses'!M119</f>
        <v>0</v>
      </c>
      <c r="N119" s="245">
        <f>'1. Project Expenses'!N119</f>
        <v>0</v>
      </c>
      <c r="O119" s="226">
        <f>Table2[[#This Row],[Price Per Qty]]</f>
        <v>0</v>
      </c>
      <c r="P119" s="246">
        <f t="shared" si="5"/>
        <v>0</v>
      </c>
      <c r="Q119" s="227" t="str">
        <f>IF(Table2[[#This Row],[Total Cost of Materials for Project]]&lt;&gt;0,P119*$G$9,"")</f>
        <v/>
      </c>
      <c r="R119" s="228" t="str">
        <f>IF(Table2[[#This Row],[Total Cost of Materials for Project]]&lt;&gt;0,P119*$G$10,"")</f>
        <v/>
      </c>
      <c r="S119" s="247"/>
      <c r="T119" s="230"/>
      <c r="U119" s="230"/>
      <c r="V119" s="230"/>
      <c r="W119" s="230"/>
      <c r="X119" s="230"/>
      <c r="Y119" s="230"/>
      <c r="Z119" s="230"/>
      <c r="AA119" s="230"/>
      <c r="AB119" s="6"/>
      <c r="AC119" s="248">
        <f t="shared" si="10"/>
        <v>0</v>
      </c>
      <c r="AD119" s="18" t="e">
        <f t="shared" si="6"/>
        <v>#VALUE!</v>
      </c>
      <c r="AE119" s="18" t="e">
        <f t="shared" si="7"/>
        <v>#VALUE!</v>
      </c>
      <c r="AF119" s="249">
        <f t="shared" si="11"/>
        <v>0</v>
      </c>
      <c r="AG119" s="234">
        <f>Table1[[#This Row],[Qty Placed in Service for Project]]-Table2[[#This Row],[Qty Placed in Service for Project (MUST BE &lt;= DOCUMENTATION)]]</f>
        <v>0</v>
      </c>
      <c r="AH119" s="235">
        <f>Table1[[#This Row],[Total Cost of Materials for Project]]-Table2[[#This Row],[Total Allowable Expense]]</f>
        <v>0</v>
      </c>
      <c r="AI119" s="235" t="e">
        <f>Table1[[#This Row],[Awardee Match]]-Table2[[#This Row],[Awardee Match2]]</f>
        <v>#VALUE!</v>
      </c>
      <c r="AJ119" s="235" t="e">
        <f>Table1[[#This Row],[Program Match]]-Table2[[#This Row],[Program Match2]]</f>
        <v>#VALUE!</v>
      </c>
    </row>
    <row r="120" spans="1:36" x14ac:dyDescent="0.25">
      <c r="A120" s="219">
        <f>Table1[[#This Row],[Invoice No. ]]</f>
        <v>0</v>
      </c>
      <c r="B120" s="220">
        <f>Table1[[#This Row],[PDF Name]]</f>
        <v>0</v>
      </c>
      <c r="C120" s="221">
        <f>Table1[[#This Row],[Date of Invoice]]</f>
        <v>0</v>
      </c>
      <c r="D120" s="111">
        <f>Table1[[#This Row],[Vendor Name]]</f>
        <v>0</v>
      </c>
      <c r="E120" s="237">
        <f>'1. Project Expenses'!E120</f>
        <v>0</v>
      </c>
      <c r="F120" s="238">
        <f>'1. Project Expenses'!F120</f>
        <v>0</v>
      </c>
      <c r="G120" s="239">
        <f>'1. Project Expenses'!G120</f>
        <v>0</v>
      </c>
      <c r="H120" s="240">
        <f>'1. Project Expenses'!H120</f>
        <v>0</v>
      </c>
      <c r="I120" s="241">
        <f>'1. Project Expenses'!I120</f>
        <v>0</v>
      </c>
      <c r="J120" s="242">
        <f>'1. Project Expenses'!J120</f>
        <v>0</v>
      </c>
      <c r="K120" s="115">
        <f>'1. Project Expenses'!K120</f>
        <v>0</v>
      </c>
      <c r="L120" s="243">
        <f>'1. Project Expenses'!L120</f>
        <v>0</v>
      </c>
      <c r="M120" s="244">
        <f>'1. Project Expenses'!M120</f>
        <v>0</v>
      </c>
      <c r="N120" s="245">
        <f>'1. Project Expenses'!N120</f>
        <v>0</v>
      </c>
      <c r="O120" s="226">
        <f>Table2[[#This Row],[Price Per Qty]]</f>
        <v>0</v>
      </c>
      <c r="P120" s="246">
        <f t="shared" si="5"/>
        <v>0</v>
      </c>
      <c r="Q120" s="227" t="str">
        <f>IF(Table2[[#This Row],[Total Cost of Materials for Project]]&lt;&gt;0,P120*$G$9,"")</f>
        <v/>
      </c>
      <c r="R120" s="228" t="str">
        <f>IF(Table2[[#This Row],[Total Cost of Materials for Project]]&lt;&gt;0,P120*$G$10,"")</f>
        <v/>
      </c>
      <c r="S120" s="247"/>
      <c r="T120" s="230"/>
      <c r="U120" s="230"/>
      <c r="V120" s="230"/>
      <c r="W120" s="230"/>
      <c r="X120" s="230"/>
      <c r="Y120" s="230"/>
      <c r="Z120" s="230"/>
      <c r="AA120" s="230"/>
      <c r="AB120" s="6"/>
      <c r="AC120" s="248">
        <f t="shared" si="10"/>
        <v>0</v>
      </c>
      <c r="AD120" s="18" t="e">
        <f t="shared" si="6"/>
        <v>#VALUE!</v>
      </c>
      <c r="AE120" s="18" t="e">
        <f t="shared" si="7"/>
        <v>#VALUE!</v>
      </c>
      <c r="AF120" s="249">
        <f t="shared" si="11"/>
        <v>0</v>
      </c>
      <c r="AG120" s="234">
        <f>Table1[[#This Row],[Qty Placed in Service for Project]]-Table2[[#This Row],[Qty Placed in Service for Project (MUST BE &lt;= DOCUMENTATION)]]</f>
        <v>0</v>
      </c>
      <c r="AH120" s="235">
        <f>Table1[[#This Row],[Total Cost of Materials for Project]]-Table2[[#This Row],[Total Allowable Expense]]</f>
        <v>0</v>
      </c>
      <c r="AI120" s="235" t="e">
        <f>Table1[[#This Row],[Awardee Match]]-Table2[[#This Row],[Awardee Match2]]</f>
        <v>#VALUE!</v>
      </c>
      <c r="AJ120" s="235" t="e">
        <f>Table1[[#This Row],[Program Match]]-Table2[[#This Row],[Program Match2]]</f>
        <v>#VALUE!</v>
      </c>
    </row>
    <row r="121" spans="1:36" x14ac:dyDescent="0.25">
      <c r="A121" s="219">
        <f>Table1[[#This Row],[Invoice No. ]]</f>
        <v>0</v>
      </c>
      <c r="B121" s="220">
        <f>Table1[[#This Row],[PDF Name]]</f>
        <v>0</v>
      </c>
      <c r="C121" s="221">
        <f>Table1[[#This Row],[Date of Invoice]]</f>
        <v>0</v>
      </c>
      <c r="D121" s="111">
        <f>Table1[[#This Row],[Vendor Name]]</f>
        <v>0</v>
      </c>
      <c r="E121" s="237">
        <f>'1. Project Expenses'!E121</f>
        <v>0</v>
      </c>
      <c r="F121" s="238">
        <f>'1. Project Expenses'!F121</f>
        <v>0</v>
      </c>
      <c r="G121" s="239">
        <f>'1. Project Expenses'!G121</f>
        <v>0</v>
      </c>
      <c r="H121" s="240">
        <f>'1. Project Expenses'!H121</f>
        <v>0</v>
      </c>
      <c r="I121" s="241">
        <f>'1. Project Expenses'!I121</f>
        <v>0</v>
      </c>
      <c r="J121" s="242">
        <f>'1. Project Expenses'!J121</f>
        <v>0</v>
      </c>
      <c r="K121" s="115">
        <f>'1. Project Expenses'!K121</f>
        <v>0</v>
      </c>
      <c r="L121" s="243">
        <f>'1. Project Expenses'!L121</f>
        <v>0</v>
      </c>
      <c r="M121" s="244">
        <f>'1. Project Expenses'!M121</f>
        <v>0</v>
      </c>
      <c r="N121" s="245">
        <f>'1. Project Expenses'!N121</f>
        <v>0</v>
      </c>
      <c r="O121" s="226">
        <f>Table2[[#This Row],[Price Per Qty]]</f>
        <v>0</v>
      </c>
      <c r="P121" s="246">
        <f t="shared" si="5"/>
        <v>0</v>
      </c>
      <c r="Q121" s="227" t="str">
        <f>IF(Table2[[#This Row],[Total Cost of Materials for Project]]&lt;&gt;0,P121*$G$9,"")</f>
        <v/>
      </c>
      <c r="R121" s="228" t="str">
        <f>IF(Table2[[#This Row],[Total Cost of Materials for Project]]&lt;&gt;0,P121*$G$10,"")</f>
        <v/>
      </c>
      <c r="S121" s="247"/>
      <c r="T121" s="230"/>
      <c r="U121" s="230"/>
      <c r="V121" s="230"/>
      <c r="W121" s="230"/>
      <c r="X121" s="230"/>
      <c r="Y121" s="230"/>
      <c r="Z121" s="230"/>
      <c r="AA121" s="230"/>
      <c r="AB121" s="6"/>
      <c r="AC121" s="248">
        <f t="shared" si="10"/>
        <v>0</v>
      </c>
      <c r="AD121" s="18" t="e">
        <f t="shared" si="6"/>
        <v>#VALUE!</v>
      </c>
      <c r="AE121" s="18" t="e">
        <f t="shared" si="7"/>
        <v>#VALUE!</v>
      </c>
      <c r="AF121" s="249">
        <f t="shared" si="11"/>
        <v>0</v>
      </c>
      <c r="AG121" s="234">
        <f>Table1[[#This Row],[Qty Placed in Service for Project]]-Table2[[#This Row],[Qty Placed in Service for Project (MUST BE &lt;= DOCUMENTATION)]]</f>
        <v>0</v>
      </c>
      <c r="AH121" s="235">
        <f>Table1[[#This Row],[Total Cost of Materials for Project]]-Table2[[#This Row],[Total Allowable Expense]]</f>
        <v>0</v>
      </c>
      <c r="AI121" s="235" t="e">
        <f>Table1[[#This Row],[Awardee Match]]-Table2[[#This Row],[Awardee Match2]]</f>
        <v>#VALUE!</v>
      </c>
      <c r="AJ121" s="235" t="e">
        <f>Table1[[#This Row],[Program Match]]-Table2[[#This Row],[Program Match2]]</f>
        <v>#VALUE!</v>
      </c>
    </row>
    <row r="122" spans="1:36" x14ac:dyDescent="0.25">
      <c r="A122" s="219">
        <f>Table1[[#This Row],[Invoice No. ]]</f>
        <v>0</v>
      </c>
      <c r="B122" s="220">
        <f>Table1[[#This Row],[PDF Name]]</f>
        <v>0</v>
      </c>
      <c r="C122" s="221">
        <f>Table1[[#This Row],[Date of Invoice]]</f>
        <v>0</v>
      </c>
      <c r="D122" s="111">
        <f>Table1[[#This Row],[Vendor Name]]</f>
        <v>0</v>
      </c>
      <c r="E122" s="237">
        <f>'1. Project Expenses'!E122</f>
        <v>0</v>
      </c>
      <c r="F122" s="238">
        <f>'1. Project Expenses'!F122</f>
        <v>0</v>
      </c>
      <c r="G122" s="239">
        <f>'1. Project Expenses'!G122</f>
        <v>0</v>
      </c>
      <c r="H122" s="240">
        <f>'1. Project Expenses'!H122</f>
        <v>0</v>
      </c>
      <c r="I122" s="241">
        <f>'1. Project Expenses'!I122</f>
        <v>0</v>
      </c>
      <c r="J122" s="242">
        <f>'1. Project Expenses'!J122</f>
        <v>0</v>
      </c>
      <c r="K122" s="115">
        <f>'1. Project Expenses'!K122</f>
        <v>0</v>
      </c>
      <c r="L122" s="243">
        <f>'1. Project Expenses'!L122</f>
        <v>0</v>
      </c>
      <c r="M122" s="244">
        <f>'1. Project Expenses'!M122</f>
        <v>0</v>
      </c>
      <c r="N122" s="245">
        <f>'1. Project Expenses'!N122</f>
        <v>0</v>
      </c>
      <c r="O122" s="226">
        <f>Table2[[#This Row],[Price Per Qty]]</f>
        <v>0</v>
      </c>
      <c r="P122" s="246">
        <f t="shared" si="5"/>
        <v>0</v>
      </c>
      <c r="Q122" s="227" t="str">
        <f>IF(Table2[[#This Row],[Total Cost of Materials for Project]]&lt;&gt;0,P122*$G$9,"")</f>
        <v/>
      </c>
      <c r="R122" s="228" t="str">
        <f>IF(Table2[[#This Row],[Total Cost of Materials for Project]]&lt;&gt;0,P122*$G$10,"")</f>
        <v/>
      </c>
      <c r="S122" s="247"/>
      <c r="T122" s="230"/>
      <c r="U122" s="230"/>
      <c r="V122" s="230"/>
      <c r="W122" s="230"/>
      <c r="X122" s="230"/>
      <c r="Y122" s="230"/>
      <c r="Z122" s="230"/>
      <c r="AA122" s="230"/>
      <c r="AB122" s="6"/>
      <c r="AC122" s="248">
        <f t="shared" si="10"/>
        <v>0</v>
      </c>
      <c r="AD122" s="18" t="e">
        <f t="shared" si="6"/>
        <v>#VALUE!</v>
      </c>
      <c r="AE122" s="18" t="e">
        <f t="shared" si="7"/>
        <v>#VALUE!</v>
      </c>
      <c r="AF122" s="249">
        <f t="shared" si="11"/>
        <v>0</v>
      </c>
      <c r="AG122" s="234">
        <f>Table1[[#This Row],[Qty Placed in Service for Project]]-Table2[[#This Row],[Qty Placed in Service for Project (MUST BE &lt;= DOCUMENTATION)]]</f>
        <v>0</v>
      </c>
      <c r="AH122" s="235">
        <f>Table1[[#This Row],[Total Cost of Materials for Project]]-Table2[[#This Row],[Total Allowable Expense]]</f>
        <v>0</v>
      </c>
      <c r="AI122" s="235" t="e">
        <f>Table1[[#This Row],[Awardee Match]]-Table2[[#This Row],[Awardee Match2]]</f>
        <v>#VALUE!</v>
      </c>
      <c r="AJ122" s="235" t="e">
        <f>Table1[[#This Row],[Program Match]]-Table2[[#This Row],[Program Match2]]</f>
        <v>#VALUE!</v>
      </c>
    </row>
    <row r="123" spans="1:36" x14ac:dyDescent="0.25">
      <c r="A123" s="219">
        <f>Table1[[#This Row],[Invoice No. ]]</f>
        <v>0</v>
      </c>
      <c r="B123" s="220">
        <f>Table1[[#This Row],[PDF Name]]</f>
        <v>0</v>
      </c>
      <c r="C123" s="221">
        <f>Table1[[#This Row],[Date of Invoice]]</f>
        <v>0</v>
      </c>
      <c r="D123" s="111">
        <f>Table1[[#This Row],[Vendor Name]]</f>
        <v>0</v>
      </c>
      <c r="E123" s="237">
        <f>'1. Project Expenses'!E123</f>
        <v>0</v>
      </c>
      <c r="F123" s="238">
        <f>'1. Project Expenses'!F123</f>
        <v>0</v>
      </c>
      <c r="G123" s="239">
        <f>'1. Project Expenses'!G123</f>
        <v>0</v>
      </c>
      <c r="H123" s="240">
        <f>'1. Project Expenses'!H123</f>
        <v>0</v>
      </c>
      <c r="I123" s="241">
        <f>'1. Project Expenses'!I123</f>
        <v>0</v>
      </c>
      <c r="J123" s="242">
        <f>'1. Project Expenses'!J123</f>
        <v>0</v>
      </c>
      <c r="K123" s="115">
        <f>'1. Project Expenses'!K123</f>
        <v>0</v>
      </c>
      <c r="L123" s="243">
        <f>'1. Project Expenses'!L123</f>
        <v>0</v>
      </c>
      <c r="M123" s="244">
        <f>'1. Project Expenses'!M123</f>
        <v>0</v>
      </c>
      <c r="N123" s="245">
        <f>'1. Project Expenses'!N123</f>
        <v>0</v>
      </c>
      <c r="O123" s="226">
        <f>Table2[[#This Row],[Price Per Qty]]</f>
        <v>0</v>
      </c>
      <c r="P123" s="246">
        <f t="shared" si="5"/>
        <v>0</v>
      </c>
      <c r="Q123" s="227" t="str">
        <f>IF(Table2[[#This Row],[Total Cost of Materials for Project]]&lt;&gt;0,P123*$G$9,"")</f>
        <v/>
      </c>
      <c r="R123" s="228" t="str">
        <f>IF(Table2[[#This Row],[Total Cost of Materials for Project]]&lt;&gt;0,P123*$G$10,"")</f>
        <v/>
      </c>
      <c r="S123" s="247"/>
      <c r="T123" s="230"/>
      <c r="U123" s="230"/>
      <c r="V123" s="230"/>
      <c r="W123" s="230"/>
      <c r="X123" s="230"/>
      <c r="Y123" s="230"/>
      <c r="Z123" s="230"/>
      <c r="AA123" s="230"/>
      <c r="AB123" s="6"/>
      <c r="AC123" s="248">
        <f t="shared" si="10"/>
        <v>0</v>
      </c>
      <c r="AD123" s="18" t="e">
        <f t="shared" si="6"/>
        <v>#VALUE!</v>
      </c>
      <c r="AE123" s="18" t="e">
        <f t="shared" si="7"/>
        <v>#VALUE!</v>
      </c>
      <c r="AF123" s="249">
        <f t="shared" si="11"/>
        <v>0</v>
      </c>
      <c r="AG123" s="234">
        <f>Table1[[#This Row],[Qty Placed in Service for Project]]-Table2[[#This Row],[Qty Placed in Service for Project (MUST BE &lt;= DOCUMENTATION)]]</f>
        <v>0</v>
      </c>
      <c r="AH123" s="235">
        <f>Table1[[#This Row],[Total Cost of Materials for Project]]-Table2[[#This Row],[Total Allowable Expense]]</f>
        <v>0</v>
      </c>
      <c r="AI123" s="235" t="e">
        <f>Table1[[#This Row],[Awardee Match]]-Table2[[#This Row],[Awardee Match2]]</f>
        <v>#VALUE!</v>
      </c>
      <c r="AJ123" s="235" t="e">
        <f>Table1[[#This Row],[Program Match]]-Table2[[#This Row],[Program Match2]]</f>
        <v>#VALUE!</v>
      </c>
    </row>
    <row r="124" spans="1:36" x14ac:dyDescent="0.25">
      <c r="A124" s="219">
        <f>Table1[[#This Row],[Invoice No. ]]</f>
        <v>0</v>
      </c>
      <c r="B124" s="220">
        <f>Table1[[#This Row],[PDF Name]]</f>
        <v>0</v>
      </c>
      <c r="C124" s="221">
        <f>Table1[[#This Row],[Date of Invoice]]</f>
        <v>0</v>
      </c>
      <c r="D124" s="111">
        <f>Table1[[#This Row],[Vendor Name]]</f>
        <v>0</v>
      </c>
      <c r="E124" s="237">
        <f>'1. Project Expenses'!E124</f>
        <v>0</v>
      </c>
      <c r="F124" s="238">
        <f>'1. Project Expenses'!F124</f>
        <v>0</v>
      </c>
      <c r="G124" s="239">
        <f>'1. Project Expenses'!G124</f>
        <v>0</v>
      </c>
      <c r="H124" s="240">
        <f>'1. Project Expenses'!H124</f>
        <v>0</v>
      </c>
      <c r="I124" s="241">
        <f>'1. Project Expenses'!I124</f>
        <v>0</v>
      </c>
      <c r="J124" s="242">
        <f>'1. Project Expenses'!J124</f>
        <v>0</v>
      </c>
      <c r="K124" s="115">
        <f>'1. Project Expenses'!K124</f>
        <v>0</v>
      </c>
      <c r="L124" s="243">
        <f>'1. Project Expenses'!L124</f>
        <v>0</v>
      </c>
      <c r="M124" s="244">
        <f>'1. Project Expenses'!M124</f>
        <v>0</v>
      </c>
      <c r="N124" s="245">
        <f>'1. Project Expenses'!N124</f>
        <v>0</v>
      </c>
      <c r="O124" s="226">
        <f>Table2[[#This Row],[Price Per Qty]]</f>
        <v>0</v>
      </c>
      <c r="P124" s="246">
        <f t="shared" si="5"/>
        <v>0</v>
      </c>
      <c r="Q124" s="227" t="str">
        <f>IF(Table2[[#This Row],[Total Cost of Materials for Project]]&lt;&gt;0,P124*$G$9,"")</f>
        <v/>
      </c>
      <c r="R124" s="228" t="str">
        <f>IF(Table2[[#This Row],[Total Cost of Materials for Project]]&lt;&gt;0,P124*$G$10,"")</f>
        <v/>
      </c>
      <c r="S124" s="247"/>
      <c r="T124" s="230"/>
      <c r="U124" s="230"/>
      <c r="V124" s="230"/>
      <c r="W124" s="230"/>
      <c r="X124" s="230"/>
      <c r="Y124" s="230"/>
      <c r="Z124" s="230"/>
      <c r="AA124" s="230"/>
      <c r="AB124" s="6"/>
      <c r="AC124" s="248">
        <f t="shared" si="10"/>
        <v>0</v>
      </c>
      <c r="AD124" s="18" t="e">
        <f t="shared" si="6"/>
        <v>#VALUE!</v>
      </c>
      <c r="AE124" s="18" t="e">
        <f t="shared" si="7"/>
        <v>#VALUE!</v>
      </c>
      <c r="AF124" s="249">
        <f t="shared" si="11"/>
        <v>0</v>
      </c>
      <c r="AG124" s="234">
        <f>Table1[[#This Row],[Qty Placed in Service for Project]]-Table2[[#This Row],[Qty Placed in Service for Project (MUST BE &lt;= DOCUMENTATION)]]</f>
        <v>0</v>
      </c>
      <c r="AH124" s="235">
        <f>Table1[[#This Row],[Total Cost of Materials for Project]]-Table2[[#This Row],[Total Allowable Expense]]</f>
        <v>0</v>
      </c>
      <c r="AI124" s="235" t="e">
        <f>Table1[[#This Row],[Awardee Match]]-Table2[[#This Row],[Awardee Match2]]</f>
        <v>#VALUE!</v>
      </c>
      <c r="AJ124" s="235" t="e">
        <f>Table1[[#This Row],[Program Match]]-Table2[[#This Row],[Program Match2]]</f>
        <v>#VALUE!</v>
      </c>
    </row>
    <row r="125" spans="1:36" x14ac:dyDescent="0.25">
      <c r="A125" s="219">
        <f>Table1[[#This Row],[Invoice No. ]]</f>
        <v>0</v>
      </c>
      <c r="B125" s="220">
        <f>Table1[[#This Row],[PDF Name]]</f>
        <v>0</v>
      </c>
      <c r="C125" s="221">
        <f>Table1[[#This Row],[Date of Invoice]]</f>
        <v>0</v>
      </c>
      <c r="D125" s="111">
        <f>Table1[[#This Row],[Vendor Name]]</f>
        <v>0</v>
      </c>
      <c r="E125" s="237">
        <f>'1. Project Expenses'!E125</f>
        <v>0</v>
      </c>
      <c r="F125" s="238">
        <f>'1. Project Expenses'!F125</f>
        <v>0</v>
      </c>
      <c r="G125" s="239">
        <f>'1. Project Expenses'!G125</f>
        <v>0</v>
      </c>
      <c r="H125" s="240">
        <f>'1. Project Expenses'!H125</f>
        <v>0</v>
      </c>
      <c r="I125" s="241">
        <f>'1. Project Expenses'!I125</f>
        <v>0</v>
      </c>
      <c r="J125" s="242">
        <f>'1. Project Expenses'!J125</f>
        <v>0</v>
      </c>
      <c r="K125" s="115">
        <f>'1. Project Expenses'!K125</f>
        <v>0</v>
      </c>
      <c r="L125" s="243">
        <f>'1. Project Expenses'!L125</f>
        <v>0</v>
      </c>
      <c r="M125" s="244">
        <f>'1. Project Expenses'!M125</f>
        <v>0</v>
      </c>
      <c r="N125" s="245">
        <f>'1. Project Expenses'!N125</f>
        <v>0</v>
      </c>
      <c r="O125" s="226">
        <f>Table2[[#This Row],[Price Per Qty]]</f>
        <v>0</v>
      </c>
      <c r="P125" s="246">
        <f t="shared" si="5"/>
        <v>0</v>
      </c>
      <c r="Q125" s="227" t="str">
        <f>IF(Table2[[#This Row],[Total Cost of Materials for Project]]&lt;&gt;0,P125*$G$9,"")</f>
        <v/>
      </c>
      <c r="R125" s="228" t="str">
        <f>IF(Table2[[#This Row],[Total Cost of Materials for Project]]&lt;&gt;0,P125*$G$10,"")</f>
        <v/>
      </c>
      <c r="S125" s="247"/>
      <c r="T125" s="230"/>
      <c r="U125" s="230"/>
      <c r="V125" s="230"/>
      <c r="W125" s="230"/>
      <c r="X125" s="230"/>
      <c r="Y125" s="230"/>
      <c r="Z125" s="230"/>
      <c r="AA125" s="230"/>
      <c r="AB125" s="6"/>
      <c r="AC125" s="248">
        <f t="shared" si="10"/>
        <v>0</v>
      </c>
      <c r="AD125" s="18" t="e">
        <f t="shared" si="6"/>
        <v>#VALUE!</v>
      </c>
      <c r="AE125" s="18" t="e">
        <f t="shared" si="7"/>
        <v>#VALUE!</v>
      </c>
      <c r="AF125" s="249">
        <f t="shared" si="11"/>
        <v>0</v>
      </c>
      <c r="AG125" s="234">
        <f>Table1[[#This Row],[Qty Placed in Service for Project]]-Table2[[#This Row],[Qty Placed in Service for Project (MUST BE &lt;= DOCUMENTATION)]]</f>
        <v>0</v>
      </c>
      <c r="AH125" s="235">
        <f>Table1[[#This Row],[Total Cost of Materials for Project]]-Table2[[#This Row],[Total Allowable Expense]]</f>
        <v>0</v>
      </c>
      <c r="AI125" s="235" t="e">
        <f>Table1[[#This Row],[Awardee Match]]-Table2[[#This Row],[Awardee Match2]]</f>
        <v>#VALUE!</v>
      </c>
      <c r="AJ125" s="235" t="e">
        <f>Table1[[#This Row],[Program Match]]-Table2[[#This Row],[Program Match2]]</f>
        <v>#VALUE!</v>
      </c>
    </row>
    <row r="126" spans="1:36" x14ac:dyDescent="0.25">
      <c r="A126" s="219">
        <f>Table1[[#This Row],[Invoice No. ]]</f>
        <v>0</v>
      </c>
      <c r="B126" s="220">
        <f>Table1[[#This Row],[PDF Name]]</f>
        <v>0</v>
      </c>
      <c r="C126" s="221">
        <f>Table1[[#This Row],[Date of Invoice]]</f>
        <v>0</v>
      </c>
      <c r="D126" s="111">
        <f>Table1[[#This Row],[Vendor Name]]</f>
        <v>0</v>
      </c>
      <c r="E126" s="237">
        <f>'1. Project Expenses'!E126</f>
        <v>0</v>
      </c>
      <c r="F126" s="238">
        <f>'1. Project Expenses'!F126</f>
        <v>0</v>
      </c>
      <c r="G126" s="239">
        <f>'1. Project Expenses'!G126</f>
        <v>0</v>
      </c>
      <c r="H126" s="240">
        <f>'1. Project Expenses'!H126</f>
        <v>0</v>
      </c>
      <c r="I126" s="241">
        <f>'1. Project Expenses'!I126</f>
        <v>0</v>
      </c>
      <c r="J126" s="242">
        <f>'1. Project Expenses'!J126</f>
        <v>0</v>
      </c>
      <c r="K126" s="115">
        <f>'1. Project Expenses'!K126</f>
        <v>0</v>
      </c>
      <c r="L126" s="243">
        <f>'1. Project Expenses'!L126</f>
        <v>0</v>
      </c>
      <c r="M126" s="244">
        <f>'1. Project Expenses'!M126</f>
        <v>0</v>
      </c>
      <c r="N126" s="245">
        <f>'1. Project Expenses'!N126</f>
        <v>0</v>
      </c>
      <c r="O126" s="226">
        <f>Table2[[#This Row],[Price Per Qty]]</f>
        <v>0</v>
      </c>
      <c r="P126" s="246">
        <f t="shared" si="5"/>
        <v>0</v>
      </c>
      <c r="Q126" s="227" t="str">
        <f>IF(Table2[[#This Row],[Total Cost of Materials for Project]]&lt;&gt;0,P126*$G$9,"")</f>
        <v/>
      </c>
      <c r="R126" s="228" t="str">
        <f>IF(Table2[[#This Row],[Total Cost of Materials for Project]]&lt;&gt;0,P126*$G$10,"")</f>
        <v/>
      </c>
      <c r="S126" s="247"/>
      <c r="T126" s="230"/>
      <c r="U126" s="230"/>
      <c r="V126" s="230"/>
      <c r="W126" s="230"/>
      <c r="X126" s="230"/>
      <c r="Y126" s="230"/>
      <c r="Z126" s="230"/>
      <c r="AA126" s="230"/>
      <c r="AB126" s="6"/>
      <c r="AC126" s="248">
        <f t="shared" si="10"/>
        <v>0</v>
      </c>
      <c r="AD126" s="18" t="e">
        <f t="shared" si="6"/>
        <v>#VALUE!</v>
      </c>
      <c r="AE126" s="18" t="e">
        <f t="shared" si="7"/>
        <v>#VALUE!</v>
      </c>
      <c r="AF126" s="249">
        <f t="shared" si="11"/>
        <v>0</v>
      </c>
      <c r="AG126" s="234">
        <f>Table1[[#This Row],[Qty Placed in Service for Project]]-Table2[[#This Row],[Qty Placed in Service for Project (MUST BE &lt;= DOCUMENTATION)]]</f>
        <v>0</v>
      </c>
      <c r="AH126" s="235">
        <f>Table1[[#This Row],[Total Cost of Materials for Project]]-Table2[[#This Row],[Total Allowable Expense]]</f>
        <v>0</v>
      </c>
      <c r="AI126" s="235" t="e">
        <f>Table1[[#This Row],[Awardee Match]]-Table2[[#This Row],[Awardee Match2]]</f>
        <v>#VALUE!</v>
      </c>
      <c r="AJ126" s="235" t="e">
        <f>Table1[[#This Row],[Program Match]]-Table2[[#This Row],[Program Match2]]</f>
        <v>#VALUE!</v>
      </c>
    </row>
    <row r="127" spans="1:36" x14ac:dyDescent="0.25">
      <c r="A127" s="219">
        <f>Table1[[#This Row],[Invoice No. ]]</f>
        <v>0</v>
      </c>
      <c r="B127" s="220">
        <f>Table1[[#This Row],[PDF Name]]</f>
        <v>0</v>
      </c>
      <c r="C127" s="221">
        <f>Table1[[#This Row],[Date of Invoice]]</f>
        <v>0</v>
      </c>
      <c r="D127" s="111">
        <f>Table1[[#This Row],[Vendor Name]]</f>
        <v>0</v>
      </c>
      <c r="E127" s="237">
        <f>'1. Project Expenses'!E127</f>
        <v>0</v>
      </c>
      <c r="F127" s="238">
        <f>'1. Project Expenses'!F127</f>
        <v>0</v>
      </c>
      <c r="G127" s="239">
        <f>'1. Project Expenses'!G127</f>
        <v>0</v>
      </c>
      <c r="H127" s="240">
        <f>'1. Project Expenses'!H127</f>
        <v>0</v>
      </c>
      <c r="I127" s="241">
        <f>'1. Project Expenses'!I127</f>
        <v>0</v>
      </c>
      <c r="J127" s="242">
        <f>'1. Project Expenses'!J127</f>
        <v>0</v>
      </c>
      <c r="K127" s="115">
        <f>'1. Project Expenses'!K127</f>
        <v>0</v>
      </c>
      <c r="L127" s="243">
        <f>'1. Project Expenses'!L127</f>
        <v>0</v>
      </c>
      <c r="M127" s="244">
        <f>'1. Project Expenses'!M127</f>
        <v>0</v>
      </c>
      <c r="N127" s="245">
        <f>'1. Project Expenses'!N127</f>
        <v>0</v>
      </c>
      <c r="O127" s="226">
        <f>Table2[[#This Row],[Price Per Qty]]</f>
        <v>0</v>
      </c>
      <c r="P127" s="246">
        <f t="shared" si="5"/>
        <v>0</v>
      </c>
      <c r="Q127" s="227" t="str">
        <f>IF(Table2[[#This Row],[Total Cost of Materials for Project]]&lt;&gt;0,P127*$G$9,"")</f>
        <v/>
      </c>
      <c r="R127" s="228" t="str">
        <f>IF(Table2[[#This Row],[Total Cost of Materials for Project]]&lt;&gt;0,P127*$G$10,"")</f>
        <v/>
      </c>
      <c r="S127" s="247"/>
      <c r="T127" s="230"/>
      <c r="U127" s="230"/>
      <c r="V127" s="230"/>
      <c r="W127" s="230"/>
      <c r="X127" s="230"/>
      <c r="Y127" s="230"/>
      <c r="Z127" s="230"/>
      <c r="AA127" s="230"/>
      <c r="AB127" s="6"/>
      <c r="AC127" s="248">
        <f t="shared" si="10"/>
        <v>0</v>
      </c>
      <c r="AD127" s="18" t="e">
        <f t="shared" si="6"/>
        <v>#VALUE!</v>
      </c>
      <c r="AE127" s="18" t="e">
        <f t="shared" si="7"/>
        <v>#VALUE!</v>
      </c>
      <c r="AF127" s="249">
        <f t="shared" si="11"/>
        <v>0</v>
      </c>
      <c r="AG127" s="234">
        <f>Table1[[#This Row],[Qty Placed in Service for Project]]-Table2[[#This Row],[Qty Placed in Service for Project (MUST BE &lt;= DOCUMENTATION)]]</f>
        <v>0</v>
      </c>
      <c r="AH127" s="235">
        <f>Table1[[#This Row],[Total Cost of Materials for Project]]-Table2[[#This Row],[Total Allowable Expense]]</f>
        <v>0</v>
      </c>
      <c r="AI127" s="235" t="e">
        <f>Table1[[#This Row],[Awardee Match]]-Table2[[#This Row],[Awardee Match2]]</f>
        <v>#VALUE!</v>
      </c>
      <c r="AJ127" s="235" t="e">
        <f>Table1[[#This Row],[Program Match]]-Table2[[#This Row],[Program Match2]]</f>
        <v>#VALUE!</v>
      </c>
    </row>
    <row r="128" spans="1:36" x14ac:dyDescent="0.25">
      <c r="A128" s="219">
        <f>Table1[[#This Row],[Invoice No. ]]</f>
        <v>0</v>
      </c>
      <c r="B128" s="220">
        <f>Table1[[#This Row],[PDF Name]]</f>
        <v>0</v>
      </c>
      <c r="C128" s="221">
        <f>Table1[[#This Row],[Date of Invoice]]</f>
        <v>0</v>
      </c>
      <c r="D128" s="111">
        <f>Table1[[#This Row],[Vendor Name]]</f>
        <v>0</v>
      </c>
      <c r="E128" s="237">
        <f>'1. Project Expenses'!E128</f>
        <v>0</v>
      </c>
      <c r="F128" s="238">
        <f>'1. Project Expenses'!F128</f>
        <v>0</v>
      </c>
      <c r="G128" s="239">
        <f>'1. Project Expenses'!G128</f>
        <v>0</v>
      </c>
      <c r="H128" s="240">
        <f>'1. Project Expenses'!H128</f>
        <v>0</v>
      </c>
      <c r="I128" s="241">
        <f>'1. Project Expenses'!I128</f>
        <v>0</v>
      </c>
      <c r="J128" s="242">
        <f>'1. Project Expenses'!J128</f>
        <v>0</v>
      </c>
      <c r="K128" s="115">
        <f>'1. Project Expenses'!K128</f>
        <v>0</v>
      </c>
      <c r="L128" s="243">
        <f>'1. Project Expenses'!L128</f>
        <v>0</v>
      </c>
      <c r="M128" s="244">
        <f>'1. Project Expenses'!M128</f>
        <v>0</v>
      </c>
      <c r="N128" s="245">
        <f>'1. Project Expenses'!N128</f>
        <v>0</v>
      </c>
      <c r="O128" s="226">
        <f>Table2[[#This Row],[Price Per Qty]]</f>
        <v>0</v>
      </c>
      <c r="P128" s="246">
        <f t="shared" si="5"/>
        <v>0</v>
      </c>
      <c r="Q128" s="227" t="str">
        <f>IF(Table2[[#This Row],[Total Cost of Materials for Project]]&lt;&gt;0,P128*$G$9,"")</f>
        <v/>
      </c>
      <c r="R128" s="228" t="str">
        <f>IF(Table2[[#This Row],[Total Cost of Materials for Project]]&lt;&gt;0,P128*$G$10,"")</f>
        <v/>
      </c>
      <c r="S128" s="247"/>
      <c r="T128" s="230"/>
      <c r="U128" s="230"/>
      <c r="V128" s="230"/>
      <c r="W128" s="230"/>
      <c r="X128" s="230"/>
      <c r="Y128" s="230"/>
      <c r="Z128" s="230"/>
      <c r="AA128" s="230"/>
      <c r="AB128" s="6"/>
      <c r="AC128" s="248">
        <f t="shared" si="10"/>
        <v>0</v>
      </c>
      <c r="AD128" s="18" t="e">
        <f t="shared" si="6"/>
        <v>#VALUE!</v>
      </c>
      <c r="AE128" s="18" t="e">
        <f t="shared" si="7"/>
        <v>#VALUE!</v>
      </c>
      <c r="AF128" s="249">
        <f t="shared" si="11"/>
        <v>0</v>
      </c>
      <c r="AG128" s="234">
        <f>Table1[[#This Row],[Qty Placed in Service for Project]]-Table2[[#This Row],[Qty Placed in Service for Project (MUST BE &lt;= DOCUMENTATION)]]</f>
        <v>0</v>
      </c>
      <c r="AH128" s="235">
        <f>Table1[[#This Row],[Total Cost of Materials for Project]]-Table2[[#This Row],[Total Allowable Expense]]</f>
        <v>0</v>
      </c>
      <c r="AI128" s="235" t="e">
        <f>Table1[[#This Row],[Awardee Match]]-Table2[[#This Row],[Awardee Match2]]</f>
        <v>#VALUE!</v>
      </c>
      <c r="AJ128" s="235" t="e">
        <f>Table1[[#This Row],[Program Match]]-Table2[[#This Row],[Program Match2]]</f>
        <v>#VALUE!</v>
      </c>
    </row>
    <row r="129" spans="1:36" x14ac:dyDescent="0.25">
      <c r="A129" s="219">
        <f>Table1[[#This Row],[Invoice No. ]]</f>
        <v>0</v>
      </c>
      <c r="B129" s="220">
        <f>Table1[[#This Row],[PDF Name]]</f>
        <v>0</v>
      </c>
      <c r="C129" s="221">
        <f>Table1[[#This Row],[Date of Invoice]]</f>
        <v>0</v>
      </c>
      <c r="D129" s="111">
        <f>Table1[[#This Row],[Vendor Name]]</f>
        <v>0</v>
      </c>
      <c r="E129" s="237">
        <f>'1. Project Expenses'!E129</f>
        <v>0</v>
      </c>
      <c r="F129" s="238">
        <f>'1. Project Expenses'!F129</f>
        <v>0</v>
      </c>
      <c r="G129" s="239">
        <f>'1. Project Expenses'!G129</f>
        <v>0</v>
      </c>
      <c r="H129" s="240">
        <f>'1. Project Expenses'!H129</f>
        <v>0</v>
      </c>
      <c r="I129" s="241">
        <f>'1. Project Expenses'!I129</f>
        <v>0</v>
      </c>
      <c r="J129" s="242">
        <f>'1. Project Expenses'!J129</f>
        <v>0</v>
      </c>
      <c r="K129" s="115">
        <f>'1. Project Expenses'!K129</f>
        <v>0</v>
      </c>
      <c r="L129" s="243">
        <f>'1. Project Expenses'!L129</f>
        <v>0</v>
      </c>
      <c r="M129" s="244">
        <f>'1. Project Expenses'!M129</f>
        <v>0</v>
      </c>
      <c r="N129" s="245">
        <f>'1. Project Expenses'!N129</f>
        <v>0</v>
      </c>
      <c r="O129" s="226">
        <f>Table2[[#This Row],[Price Per Qty]]</f>
        <v>0</v>
      </c>
      <c r="P129" s="246">
        <f t="shared" si="5"/>
        <v>0</v>
      </c>
      <c r="Q129" s="227" t="str">
        <f>IF(Table2[[#This Row],[Total Cost of Materials for Project]]&lt;&gt;0,P129*$G$9,"")</f>
        <v/>
      </c>
      <c r="R129" s="228" t="str">
        <f>IF(Table2[[#This Row],[Total Cost of Materials for Project]]&lt;&gt;0,P129*$G$10,"")</f>
        <v/>
      </c>
      <c r="S129" s="247"/>
      <c r="T129" s="230"/>
      <c r="U129" s="230"/>
      <c r="V129" s="230"/>
      <c r="W129" s="230"/>
      <c r="X129" s="230"/>
      <c r="Y129" s="230"/>
      <c r="Z129" s="230"/>
      <c r="AA129" s="230"/>
      <c r="AB129" s="6"/>
      <c r="AC129" s="248">
        <f t="shared" si="10"/>
        <v>0</v>
      </c>
      <c r="AD129" s="18" t="e">
        <f t="shared" si="6"/>
        <v>#VALUE!</v>
      </c>
      <c r="AE129" s="18" t="e">
        <f t="shared" si="7"/>
        <v>#VALUE!</v>
      </c>
      <c r="AF129" s="249">
        <f t="shared" si="11"/>
        <v>0</v>
      </c>
      <c r="AG129" s="234">
        <f>Table1[[#This Row],[Qty Placed in Service for Project]]-Table2[[#This Row],[Qty Placed in Service for Project (MUST BE &lt;= DOCUMENTATION)]]</f>
        <v>0</v>
      </c>
      <c r="AH129" s="235">
        <f>Table1[[#This Row],[Total Cost of Materials for Project]]-Table2[[#This Row],[Total Allowable Expense]]</f>
        <v>0</v>
      </c>
      <c r="AI129" s="235" t="e">
        <f>Table1[[#This Row],[Awardee Match]]-Table2[[#This Row],[Awardee Match2]]</f>
        <v>#VALUE!</v>
      </c>
      <c r="AJ129" s="235" t="e">
        <f>Table1[[#This Row],[Program Match]]-Table2[[#This Row],[Program Match2]]</f>
        <v>#VALUE!</v>
      </c>
    </row>
    <row r="130" spans="1:36" x14ac:dyDescent="0.25">
      <c r="A130" s="219">
        <f>Table1[[#This Row],[Invoice No. ]]</f>
        <v>0</v>
      </c>
      <c r="B130" s="220">
        <f>Table1[[#This Row],[PDF Name]]</f>
        <v>0</v>
      </c>
      <c r="C130" s="221">
        <f>Table1[[#This Row],[Date of Invoice]]</f>
        <v>0</v>
      </c>
      <c r="D130" s="111">
        <f>Table1[[#This Row],[Vendor Name]]</f>
        <v>0</v>
      </c>
      <c r="E130" s="237">
        <f>'1. Project Expenses'!E130</f>
        <v>0</v>
      </c>
      <c r="F130" s="238">
        <f>'1. Project Expenses'!F130</f>
        <v>0</v>
      </c>
      <c r="G130" s="239">
        <f>'1. Project Expenses'!G130</f>
        <v>0</v>
      </c>
      <c r="H130" s="240">
        <f>'1. Project Expenses'!H130</f>
        <v>0</v>
      </c>
      <c r="I130" s="241">
        <f>'1. Project Expenses'!I130</f>
        <v>0</v>
      </c>
      <c r="J130" s="242">
        <f>'1. Project Expenses'!J130</f>
        <v>0</v>
      </c>
      <c r="K130" s="115">
        <f>'1. Project Expenses'!K130</f>
        <v>0</v>
      </c>
      <c r="L130" s="243">
        <f>'1. Project Expenses'!L130</f>
        <v>0</v>
      </c>
      <c r="M130" s="244">
        <f>'1. Project Expenses'!M130</f>
        <v>0</v>
      </c>
      <c r="N130" s="245">
        <f>'1. Project Expenses'!N130</f>
        <v>0</v>
      </c>
      <c r="O130" s="226">
        <f>Table2[[#This Row],[Price Per Qty]]</f>
        <v>0</v>
      </c>
      <c r="P130" s="246">
        <f t="shared" si="5"/>
        <v>0</v>
      </c>
      <c r="Q130" s="227" t="str">
        <f>IF(Table2[[#This Row],[Total Cost of Materials for Project]]&lt;&gt;0,P130*$G$9,"")</f>
        <v/>
      </c>
      <c r="R130" s="228" t="str">
        <f>IF(Table2[[#This Row],[Total Cost of Materials for Project]]&lt;&gt;0,P130*$G$10,"")</f>
        <v/>
      </c>
      <c r="S130" s="247"/>
      <c r="T130" s="230"/>
      <c r="U130" s="230"/>
      <c r="V130" s="230"/>
      <c r="W130" s="230"/>
      <c r="X130" s="230"/>
      <c r="Y130" s="230"/>
      <c r="Z130" s="230"/>
      <c r="AA130" s="230"/>
      <c r="AB130" s="6"/>
      <c r="AC130" s="248">
        <f t="shared" si="10"/>
        <v>0</v>
      </c>
      <c r="AD130" s="18" t="e">
        <f t="shared" si="6"/>
        <v>#VALUE!</v>
      </c>
      <c r="AE130" s="18" t="e">
        <f t="shared" si="7"/>
        <v>#VALUE!</v>
      </c>
      <c r="AF130" s="249">
        <f t="shared" si="11"/>
        <v>0</v>
      </c>
      <c r="AG130" s="234">
        <f>Table1[[#This Row],[Qty Placed in Service for Project]]-Table2[[#This Row],[Qty Placed in Service for Project (MUST BE &lt;= DOCUMENTATION)]]</f>
        <v>0</v>
      </c>
      <c r="AH130" s="235">
        <f>Table1[[#This Row],[Total Cost of Materials for Project]]-Table2[[#This Row],[Total Allowable Expense]]</f>
        <v>0</v>
      </c>
      <c r="AI130" s="235" t="e">
        <f>Table1[[#This Row],[Awardee Match]]-Table2[[#This Row],[Awardee Match2]]</f>
        <v>#VALUE!</v>
      </c>
      <c r="AJ130" s="235" t="e">
        <f>Table1[[#This Row],[Program Match]]-Table2[[#This Row],[Program Match2]]</f>
        <v>#VALUE!</v>
      </c>
    </row>
    <row r="131" spans="1:36" x14ac:dyDescent="0.25">
      <c r="A131" s="219">
        <f>Table1[[#This Row],[Invoice No. ]]</f>
        <v>0</v>
      </c>
      <c r="B131" s="220">
        <f>Table1[[#This Row],[PDF Name]]</f>
        <v>0</v>
      </c>
      <c r="C131" s="221">
        <f>Table1[[#This Row],[Date of Invoice]]</f>
        <v>0</v>
      </c>
      <c r="D131" s="111">
        <f>Table1[[#This Row],[Vendor Name]]</f>
        <v>0</v>
      </c>
      <c r="E131" s="237">
        <f>'1. Project Expenses'!E131</f>
        <v>0</v>
      </c>
      <c r="F131" s="238">
        <f>'1. Project Expenses'!F131</f>
        <v>0</v>
      </c>
      <c r="G131" s="239">
        <f>'1. Project Expenses'!G131</f>
        <v>0</v>
      </c>
      <c r="H131" s="240">
        <f>'1. Project Expenses'!H131</f>
        <v>0</v>
      </c>
      <c r="I131" s="241">
        <f>'1. Project Expenses'!I131</f>
        <v>0</v>
      </c>
      <c r="J131" s="242">
        <f>'1. Project Expenses'!J131</f>
        <v>0</v>
      </c>
      <c r="K131" s="115">
        <f>'1. Project Expenses'!K131</f>
        <v>0</v>
      </c>
      <c r="L131" s="243">
        <f>'1. Project Expenses'!L131</f>
        <v>0</v>
      </c>
      <c r="M131" s="244">
        <f>'1. Project Expenses'!M131</f>
        <v>0</v>
      </c>
      <c r="N131" s="245">
        <f>'1. Project Expenses'!N131</f>
        <v>0</v>
      </c>
      <c r="O131" s="226">
        <f>Table2[[#This Row],[Price Per Qty]]</f>
        <v>0</v>
      </c>
      <c r="P131" s="246">
        <f t="shared" si="5"/>
        <v>0</v>
      </c>
      <c r="Q131" s="227" t="str">
        <f>IF(Table2[[#This Row],[Total Cost of Materials for Project]]&lt;&gt;0,P131*$G$9,"")</f>
        <v/>
      </c>
      <c r="R131" s="228" t="str">
        <f>IF(Table2[[#This Row],[Total Cost of Materials for Project]]&lt;&gt;0,P131*$G$10,"")</f>
        <v/>
      </c>
      <c r="S131" s="247"/>
      <c r="T131" s="230"/>
      <c r="U131" s="230"/>
      <c r="V131" s="230"/>
      <c r="W131" s="230"/>
      <c r="X131" s="230"/>
      <c r="Y131" s="230"/>
      <c r="Z131" s="230"/>
      <c r="AA131" s="230"/>
      <c r="AB131" s="6"/>
      <c r="AC131" s="248">
        <f t="shared" si="10"/>
        <v>0</v>
      </c>
      <c r="AD131" s="18" t="e">
        <f t="shared" si="6"/>
        <v>#VALUE!</v>
      </c>
      <c r="AE131" s="18" t="e">
        <f t="shared" si="7"/>
        <v>#VALUE!</v>
      </c>
      <c r="AF131" s="249">
        <f t="shared" si="11"/>
        <v>0</v>
      </c>
      <c r="AG131" s="234">
        <f>Table1[[#This Row],[Qty Placed in Service for Project]]-Table2[[#This Row],[Qty Placed in Service for Project (MUST BE &lt;= DOCUMENTATION)]]</f>
        <v>0</v>
      </c>
      <c r="AH131" s="235">
        <f>Table1[[#This Row],[Total Cost of Materials for Project]]-Table2[[#This Row],[Total Allowable Expense]]</f>
        <v>0</v>
      </c>
      <c r="AI131" s="235" t="e">
        <f>Table1[[#This Row],[Awardee Match]]-Table2[[#This Row],[Awardee Match2]]</f>
        <v>#VALUE!</v>
      </c>
      <c r="AJ131" s="235" t="e">
        <f>Table1[[#This Row],[Program Match]]-Table2[[#This Row],[Program Match2]]</f>
        <v>#VALUE!</v>
      </c>
    </row>
    <row r="132" spans="1:36" x14ac:dyDescent="0.25">
      <c r="A132" s="219">
        <f>Table1[[#This Row],[Invoice No. ]]</f>
        <v>0</v>
      </c>
      <c r="B132" s="220">
        <f>Table1[[#This Row],[PDF Name]]</f>
        <v>0</v>
      </c>
      <c r="C132" s="221">
        <f>Table1[[#This Row],[Date of Invoice]]</f>
        <v>0</v>
      </c>
      <c r="D132" s="111">
        <f>Table1[[#This Row],[Vendor Name]]</f>
        <v>0</v>
      </c>
      <c r="E132" s="237">
        <f>'1. Project Expenses'!E132</f>
        <v>0</v>
      </c>
      <c r="F132" s="238">
        <f>'1. Project Expenses'!F132</f>
        <v>0</v>
      </c>
      <c r="G132" s="239">
        <f>'1. Project Expenses'!G132</f>
        <v>0</v>
      </c>
      <c r="H132" s="240">
        <f>'1. Project Expenses'!H132</f>
        <v>0</v>
      </c>
      <c r="I132" s="241">
        <f>'1. Project Expenses'!I132</f>
        <v>0</v>
      </c>
      <c r="J132" s="242">
        <f>'1. Project Expenses'!J132</f>
        <v>0</v>
      </c>
      <c r="K132" s="115">
        <f>'1. Project Expenses'!K132</f>
        <v>0</v>
      </c>
      <c r="L132" s="243">
        <f>'1. Project Expenses'!L132</f>
        <v>0</v>
      </c>
      <c r="M132" s="244">
        <f>'1. Project Expenses'!M132</f>
        <v>0</v>
      </c>
      <c r="N132" s="245">
        <f>'1. Project Expenses'!N132</f>
        <v>0</v>
      </c>
      <c r="O132" s="226">
        <f>Table2[[#This Row],[Price Per Qty]]</f>
        <v>0</v>
      </c>
      <c r="P132" s="246">
        <f t="shared" si="5"/>
        <v>0</v>
      </c>
      <c r="Q132" s="227" t="str">
        <f>IF(Table2[[#This Row],[Total Cost of Materials for Project]]&lt;&gt;0,P132*$G$9,"")</f>
        <v/>
      </c>
      <c r="R132" s="228" t="str">
        <f>IF(Table2[[#This Row],[Total Cost of Materials for Project]]&lt;&gt;0,P132*$G$10,"")</f>
        <v/>
      </c>
      <c r="S132" s="247"/>
      <c r="T132" s="230"/>
      <c r="U132" s="230"/>
      <c r="V132" s="230"/>
      <c r="W132" s="230"/>
      <c r="X132" s="230"/>
      <c r="Y132" s="230"/>
      <c r="Z132" s="230"/>
      <c r="AA132" s="230"/>
      <c r="AB132" s="6"/>
      <c r="AC132" s="248">
        <f t="shared" si="10"/>
        <v>0</v>
      </c>
      <c r="AD132" s="18" t="e">
        <f t="shared" si="6"/>
        <v>#VALUE!</v>
      </c>
      <c r="AE132" s="18" t="e">
        <f t="shared" si="7"/>
        <v>#VALUE!</v>
      </c>
      <c r="AF132" s="249">
        <f t="shared" si="11"/>
        <v>0</v>
      </c>
      <c r="AG132" s="234">
        <f>Table1[[#This Row],[Qty Placed in Service for Project]]-Table2[[#This Row],[Qty Placed in Service for Project (MUST BE &lt;= DOCUMENTATION)]]</f>
        <v>0</v>
      </c>
      <c r="AH132" s="235">
        <f>Table1[[#This Row],[Total Cost of Materials for Project]]-Table2[[#This Row],[Total Allowable Expense]]</f>
        <v>0</v>
      </c>
      <c r="AI132" s="235" t="e">
        <f>Table1[[#This Row],[Awardee Match]]-Table2[[#This Row],[Awardee Match2]]</f>
        <v>#VALUE!</v>
      </c>
      <c r="AJ132" s="235" t="e">
        <f>Table1[[#This Row],[Program Match]]-Table2[[#This Row],[Program Match2]]</f>
        <v>#VALUE!</v>
      </c>
    </row>
    <row r="133" spans="1:36" x14ac:dyDescent="0.25">
      <c r="A133" s="219">
        <f>Table1[[#This Row],[Invoice No. ]]</f>
        <v>0</v>
      </c>
      <c r="B133" s="220">
        <f>Table1[[#This Row],[PDF Name]]</f>
        <v>0</v>
      </c>
      <c r="C133" s="221">
        <f>Table1[[#This Row],[Date of Invoice]]</f>
        <v>0</v>
      </c>
      <c r="D133" s="111">
        <f>Table1[[#This Row],[Vendor Name]]</f>
        <v>0</v>
      </c>
      <c r="E133" s="237">
        <f>'1. Project Expenses'!E133</f>
        <v>0</v>
      </c>
      <c r="F133" s="238">
        <f>'1. Project Expenses'!F133</f>
        <v>0</v>
      </c>
      <c r="G133" s="239">
        <f>'1. Project Expenses'!G133</f>
        <v>0</v>
      </c>
      <c r="H133" s="240">
        <f>'1. Project Expenses'!H133</f>
        <v>0</v>
      </c>
      <c r="I133" s="241">
        <f>'1. Project Expenses'!I133</f>
        <v>0</v>
      </c>
      <c r="J133" s="242">
        <f>'1. Project Expenses'!J133</f>
        <v>0</v>
      </c>
      <c r="K133" s="115">
        <f>'1. Project Expenses'!K133</f>
        <v>0</v>
      </c>
      <c r="L133" s="243">
        <f>'1. Project Expenses'!L133</f>
        <v>0</v>
      </c>
      <c r="M133" s="244">
        <f>'1. Project Expenses'!M133</f>
        <v>0</v>
      </c>
      <c r="N133" s="245">
        <f>'1. Project Expenses'!N133</f>
        <v>0</v>
      </c>
      <c r="O133" s="226">
        <f>Table2[[#This Row],[Price Per Qty]]</f>
        <v>0</v>
      </c>
      <c r="P133" s="246">
        <f t="shared" si="5"/>
        <v>0</v>
      </c>
      <c r="Q133" s="227" t="str">
        <f>IF(Table2[[#This Row],[Total Cost of Materials for Project]]&lt;&gt;0,P133*$G$9,"")</f>
        <v/>
      </c>
      <c r="R133" s="228" t="str">
        <f>IF(Table2[[#This Row],[Total Cost of Materials for Project]]&lt;&gt;0,P133*$G$10,"")</f>
        <v/>
      </c>
      <c r="S133" s="247"/>
      <c r="T133" s="230"/>
      <c r="U133" s="230"/>
      <c r="V133" s="230"/>
      <c r="W133" s="230"/>
      <c r="X133" s="230"/>
      <c r="Y133" s="230"/>
      <c r="Z133" s="230"/>
      <c r="AA133" s="230"/>
      <c r="AB133" s="6"/>
      <c r="AC133" s="248">
        <f t="shared" si="10"/>
        <v>0</v>
      </c>
      <c r="AD133" s="18" t="e">
        <f t="shared" si="6"/>
        <v>#VALUE!</v>
      </c>
      <c r="AE133" s="18" t="e">
        <f t="shared" si="7"/>
        <v>#VALUE!</v>
      </c>
      <c r="AF133" s="249">
        <f t="shared" si="11"/>
        <v>0</v>
      </c>
      <c r="AG133" s="234">
        <f>Table1[[#This Row],[Qty Placed in Service for Project]]-Table2[[#This Row],[Qty Placed in Service for Project (MUST BE &lt;= DOCUMENTATION)]]</f>
        <v>0</v>
      </c>
      <c r="AH133" s="235">
        <f>Table1[[#This Row],[Total Cost of Materials for Project]]-Table2[[#This Row],[Total Allowable Expense]]</f>
        <v>0</v>
      </c>
      <c r="AI133" s="235" t="e">
        <f>Table1[[#This Row],[Awardee Match]]-Table2[[#This Row],[Awardee Match2]]</f>
        <v>#VALUE!</v>
      </c>
      <c r="AJ133" s="235" t="e">
        <f>Table1[[#This Row],[Program Match]]-Table2[[#This Row],[Program Match2]]</f>
        <v>#VALUE!</v>
      </c>
    </row>
    <row r="134" spans="1:36" x14ac:dyDescent="0.25">
      <c r="A134" s="219">
        <f>Table1[[#This Row],[Invoice No. ]]</f>
        <v>0</v>
      </c>
      <c r="B134" s="220">
        <f>Table1[[#This Row],[PDF Name]]</f>
        <v>0</v>
      </c>
      <c r="C134" s="221">
        <f>Table1[[#This Row],[Date of Invoice]]</f>
        <v>0</v>
      </c>
      <c r="D134" s="111">
        <f>Table1[[#This Row],[Vendor Name]]</f>
        <v>0</v>
      </c>
      <c r="E134" s="237">
        <f>'1. Project Expenses'!E134</f>
        <v>0</v>
      </c>
      <c r="F134" s="238">
        <f>'1. Project Expenses'!F134</f>
        <v>0</v>
      </c>
      <c r="G134" s="239">
        <f>'1. Project Expenses'!G134</f>
        <v>0</v>
      </c>
      <c r="H134" s="240">
        <f>'1. Project Expenses'!H134</f>
        <v>0</v>
      </c>
      <c r="I134" s="241">
        <f>'1. Project Expenses'!I134</f>
        <v>0</v>
      </c>
      <c r="J134" s="242">
        <f>'1. Project Expenses'!J134</f>
        <v>0</v>
      </c>
      <c r="K134" s="115">
        <f>'1. Project Expenses'!K134</f>
        <v>0</v>
      </c>
      <c r="L134" s="243">
        <f>'1. Project Expenses'!L134</f>
        <v>0</v>
      </c>
      <c r="M134" s="244">
        <f>'1. Project Expenses'!M134</f>
        <v>0</v>
      </c>
      <c r="N134" s="245">
        <f>'1. Project Expenses'!N134</f>
        <v>0</v>
      </c>
      <c r="O134" s="226">
        <f>Table2[[#This Row],[Price Per Qty]]</f>
        <v>0</v>
      </c>
      <c r="P134" s="246">
        <f t="shared" si="5"/>
        <v>0</v>
      </c>
      <c r="Q134" s="227" t="str">
        <f>IF(Table2[[#This Row],[Total Cost of Materials for Project]]&lt;&gt;0,P134*$G$9,"")</f>
        <v/>
      </c>
      <c r="R134" s="228" t="str">
        <f>IF(Table2[[#This Row],[Total Cost of Materials for Project]]&lt;&gt;0,P134*$G$10,"")</f>
        <v/>
      </c>
      <c r="S134" s="247"/>
      <c r="T134" s="230"/>
      <c r="U134" s="230"/>
      <c r="V134" s="230"/>
      <c r="W134" s="230"/>
      <c r="X134" s="230"/>
      <c r="Y134" s="230"/>
      <c r="Z134" s="230"/>
      <c r="AA134" s="230"/>
      <c r="AB134" s="6"/>
      <c r="AC134" s="248">
        <f t="shared" si="10"/>
        <v>0</v>
      </c>
      <c r="AD134" s="18" t="e">
        <f t="shared" si="6"/>
        <v>#VALUE!</v>
      </c>
      <c r="AE134" s="18" t="e">
        <f t="shared" si="7"/>
        <v>#VALUE!</v>
      </c>
      <c r="AF134" s="249">
        <f t="shared" si="11"/>
        <v>0</v>
      </c>
      <c r="AG134" s="234">
        <f>Table1[[#This Row],[Qty Placed in Service for Project]]-Table2[[#This Row],[Qty Placed in Service for Project (MUST BE &lt;= DOCUMENTATION)]]</f>
        <v>0</v>
      </c>
      <c r="AH134" s="235">
        <f>Table1[[#This Row],[Total Cost of Materials for Project]]-Table2[[#This Row],[Total Allowable Expense]]</f>
        <v>0</v>
      </c>
      <c r="AI134" s="235" t="e">
        <f>Table1[[#This Row],[Awardee Match]]-Table2[[#This Row],[Awardee Match2]]</f>
        <v>#VALUE!</v>
      </c>
      <c r="AJ134" s="235" t="e">
        <f>Table1[[#This Row],[Program Match]]-Table2[[#This Row],[Program Match2]]</f>
        <v>#VALUE!</v>
      </c>
    </row>
    <row r="135" spans="1:36" x14ac:dyDescent="0.25">
      <c r="A135" s="219">
        <f>Table1[[#This Row],[Invoice No. ]]</f>
        <v>0</v>
      </c>
      <c r="B135" s="220">
        <f>Table1[[#This Row],[PDF Name]]</f>
        <v>0</v>
      </c>
      <c r="C135" s="221">
        <f>Table1[[#This Row],[Date of Invoice]]</f>
        <v>0</v>
      </c>
      <c r="D135" s="111">
        <f>Table1[[#This Row],[Vendor Name]]</f>
        <v>0</v>
      </c>
      <c r="E135" s="237">
        <f>'1. Project Expenses'!E135</f>
        <v>0</v>
      </c>
      <c r="F135" s="238">
        <f>'1. Project Expenses'!F135</f>
        <v>0</v>
      </c>
      <c r="G135" s="239">
        <f>'1. Project Expenses'!G135</f>
        <v>0</v>
      </c>
      <c r="H135" s="240">
        <f>'1. Project Expenses'!H135</f>
        <v>0</v>
      </c>
      <c r="I135" s="241">
        <f>'1. Project Expenses'!I135</f>
        <v>0</v>
      </c>
      <c r="J135" s="242">
        <f>'1. Project Expenses'!J135</f>
        <v>0</v>
      </c>
      <c r="K135" s="115">
        <f>'1. Project Expenses'!K135</f>
        <v>0</v>
      </c>
      <c r="L135" s="243">
        <f>'1. Project Expenses'!L135</f>
        <v>0</v>
      </c>
      <c r="M135" s="244">
        <f>'1. Project Expenses'!M135</f>
        <v>0</v>
      </c>
      <c r="N135" s="245">
        <f>'1. Project Expenses'!N135</f>
        <v>0</v>
      </c>
      <c r="O135" s="226">
        <f>Table2[[#This Row],[Price Per Qty]]</f>
        <v>0</v>
      </c>
      <c r="P135" s="246">
        <f t="shared" si="5"/>
        <v>0</v>
      </c>
      <c r="Q135" s="227" t="str">
        <f>IF(Table2[[#This Row],[Total Cost of Materials for Project]]&lt;&gt;0,P135*$G$9,"")</f>
        <v/>
      </c>
      <c r="R135" s="228" t="str">
        <f>IF(Table2[[#This Row],[Total Cost of Materials for Project]]&lt;&gt;0,P135*$G$10,"")</f>
        <v/>
      </c>
      <c r="S135" s="247"/>
      <c r="T135" s="230"/>
      <c r="U135" s="230"/>
      <c r="V135" s="230"/>
      <c r="W135" s="230"/>
      <c r="X135" s="230"/>
      <c r="Y135" s="230"/>
      <c r="Z135" s="230"/>
      <c r="AA135" s="230"/>
      <c r="AB135" s="6"/>
      <c r="AC135" s="248">
        <f t="shared" si="10"/>
        <v>0</v>
      </c>
      <c r="AD135" s="18" t="e">
        <f t="shared" si="6"/>
        <v>#VALUE!</v>
      </c>
      <c r="AE135" s="18" t="e">
        <f t="shared" si="7"/>
        <v>#VALUE!</v>
      </c>
      <c r="AF135" s="249">
        <f t="shared" si="11"/>
        <v>0</v>
      </c>
      <c r="AG135" s="234">
        <f>Table1[[#This Row],[Qty Placed in Service for Project]]-Table2[[#This Row],[Qty Placed in Service for Project (MUST BE &lt;= DOCUMENTATION)]]</f>
        <v>0</v>
      </c>
      <c r="AH135" s="235">
        <f>Table1[[#This Row],[Total Cost of Materials for Project]]-Table2[[#This Row],[Total Allowable Expense]]</f>
        <v>0</v>
      </c>
      <c r="AI135" s="235" t="e">
        <f>Table1[[#This Row],[Awardee Match]]-Table2[[#This Row],[Awardee Match2]]</f>
        <v>#VALUE!</v>
      </c>
      <c r="AJ135" s="235" t="e">
        <f>Table1[[#This Row],[Program Match]]-Table2[[#This Row],[Program Match2]]</f>
        <v>#VALUE!</v>
      </c>
    </row>
    <row r="136" spans="1:36" x14ac:dyDescent="0.25">
      <c r="A136" s="219">
        <f>Table1[[#This Row],[Invoice No. ]]</f>
        <v>0</v>
      </c>
      <c r="B136" s="220">
        <f>Table1[[#This Row],[PDF Name]]</f>
        <v>0</v>
      </c>
      <c r="C136" s="221">
        <f>Table1[[#This Row],[Date of Invoice]]</f>
        <v>0</v>
      </c>
      <c r="D136" s="111">
        <f>Table1[[#This Row],[Vendor Name]]</f>
        <v>0</v>
      </c>
      <c r="E136" s="237">
        <f>'1. Project Expenses'!E136</f>
        <v>0</v>
      </c>
      <c r="F136" s="238">
        <f>'1. Project Expenses'!F136</f>
        <v>0</v>
      </c>
      <c r="G136" s="239">
        <f>'1. Project Expenses'!G136</f>
        <v>0</v>
      </c>
      <c r="H136" s="240">
        <f>'1. Project Expenses'!H136</f>
        <v>0</v>
      </c>
      <c r="I136" s="241">
        <f>'1. Project Expenses'!I136</f>
        <v>0</v>
      </c>
      <c r="J136" s="242">
        <f>'1. Project Expenses'!J136</f>
        <v>0</v>
      </c>
      <c r="K136" s="115">
        <f>'1. Project Expenses'!K136</f>
        <v>0</v>
      </c>
      <c r="L136" s="243">
        <f>'1. Project Expenses'!L136</f>
        <v>0</v>
      </c>
      <c r="M136" s="244">
        <f>'1. Project Expenses'!M136</f>
        <v>0</v>
      </c>
      <c r="N136" s="245">
        <f>'1. Project Expenses'!N136</f>
        <v>0</v>
      </c>
      <c r="O136" s="226">
        <f>Table2[[#This Row],[Price Per Qty]]</f>
        <v>0</v>
      </c>
      <c r="P136" s="246">
        <f t="shared" si="5"/>
        <v>0</v>
      </c>
      <c r="Q136" s="227" t="str">
        <f>IF(Table2[[#This Row],[Total Cost of Materials for Project]]&lt;&gt;0,P136*$G$9,"")</f>
        <v/>
      </c>
      <c r="R136" s="228" t="str">
        <f>IF(Table2[[#This Row],[Total Cost of Materials for Project]]&lt;&gt;0,P136*$G$10,"")</f>
        <v/>
      </c>
      <c r="S136" s="247"/>
      <c r="T136" s="230"/>
      <c r="U136" s="230"/>
      <c r="V136" s="230"/>
      <c r="W136" s="230"/>
      <c r="X136" s="230"/>
      <c r="Y136" s="230"/>
      <c r="Z136" s="230"/>
      <c r="AA136" s="230"/>
      <c r="AB136" s="6"/>
      <c r="AC136" s="248">
        <f t="shared" si="10"/>
        <v>0</v>
      </c>
      <c r="AD136" s="18" t="e">
        <f t="shared" si="6"/>
        <v>#VALUE!</v>
      </c>
      <c r="AE136" s="18" t="e">
        <f t="shared" si="7"/>
        <v>#VALUE!</v>
      </c>
      <c r="AF136" s="249">
        <f t="shared" si="11"/>
        <v>0</v>
      </c>
      <c r="AG136" s="234">
        <f>Table1[[#This Row],[Qty Placed in Service for Project]]-Table2[[#This Row],[Qty Placed in Service for Project (MUST BE &lt;= DOCUMENTATION)]]</f>
        <v>0</v>
      </c>
      <c r="AH136" s="235">
        <f>Table1[[#This Row],[Total Cost of Materials for Project]]-Table2[[#This Row],[Total Allowable Expense]]</f>
        <v>0</v>
      </c>
      <c r="AI136" s="235" t="e">
        <f>Table1[[#This Row],[Awardee Match]]-Table2[[#This Row],[Awardee Match2]]</f>
        <v>#VALUE!</v>
      </c>
      <c r="AJ136" s="235" t="e">
        <f>Table1[[#This Row],[Program Match]]-Table2[[#This Row],[Program Match2]]</f>
        <v>#VALUE!</v>
      </c>
    </row>
    <row r="137" spans="1:36" x14ac:dyDescent="0.25">
      <c r="A137" s="219">
        <f>Table1[[#This Row],[Invoice No. ]]</f>
        <v>0</v>
      </c>
      <c r="B137" s="220">
        <f>Table1[[#This Row],[PDF Name]]</f>
        <v>0</v>
      </c>
      <c r="C137" s="221">
        <f>Table1[[#This Row],[Date of Invoice]]</f>
        <v>0</v>
      </c>
      <c r="D137" s="111">
        <f>Table1[[#This Row],[Vendor Name]]</f>
        <v>0</v>
      </c>
      <c r="E137" s="237">
        <f>'1. Project Expenses'!E137</f>
        <v>0</v>
      </c>
      <c r="F137" s="238">
        <f>'1. Project Expenses'!F137</f>
        <v>0</v>
      </c>
      <c r="G137" s="239">
        <f>'1. Project Expenses'!G137</f>
        <v>0</v>
      </c>
      <c r="H137" s="240">
        <f>'1. Project Expenses'!H137</f>
        <v>0</v>
      </c>
      <c r="I137" s="241">
        <f>'1. Project Expenses'!I137</f>
        <v>0</v>
      </c>
      <c r="J137" s="242">
        <f>'1. Project Expenses'!J137</f>
        <v>0</v>
      </c>
      <c r="K137" s="115">
        <f>'1. Project Expenses'!K137</f>
        <v>0</v>
      </c>
      <c r="L137" s="243">
        <f>'1. Project Expenses'!L137</f>
        <v>0</v>
      </c>
      <c r="M137" s="244">
        <f>'1. Project Expenses'!M137</f>
        <v>0</v>
      </c>
      <c r="N137" s="245">
        <f>'1. Project Expenses'!N137</f>
        <v>0</v>
      </c>
      <c r="O137" s="226">
        <f>Table2[[#This Row],[Price Per Qty]]</f>
        <v>0</v>
      </c>
      <c r="P137" s="246">
        <f t="shared" si="5"/>
        <v>0</v>
      </c>
      <c r="Q137" s="227" t="str">
        <f>IF(Table2[[#This Row],[Total Cost of Materials for Project]]&lt;&gt;0,P137*$G$9,"")</f>
        <v/>
      </c>
      <c r="R137" s="228" t="str">
        <f>IF(Table2[[#This Row],[Total Cost of Materials for Project]]&lt;&gt;0,P137*$G$10,"")</f>
        <v/>
      </c>
      <c r="S137" s="247"/>
      <c r="T137" s="230"/>
      <c r="U137" s="230"/>
      <c r="V137" s="230"/>
      <c r="W137" s="230"/>
      <c r="X137" s="230"/>
      <c r="Y137" s="230"/>
      <c r="Z137" s="230"/>
      <c r="AA137" s="230"/>
      <c r="AB137" s="6"/>
      <c r="AC137" s="248">
        <f t="shared" si="10"/>
        <v>0</v>
      </c>
      <c r="AD137" s="18" t="e">
        <f t="shared" si="6"/>
        <v>#VALUE!</v>
      </c>
      <c r="AE137" s="18" t="e">
        <f t="shared" si="7"/>
        <v>#VALUE!</v>
      </c>
      <c r="AF137" s="249">
        <f t="shared" si="11"/>
        <v>0</v>
      </c>
      <c r="AG137" s="234">
        <f>Table1[[#This Row],[Qty Placed in Service for Project]]-Table2[[#This Row],[Qty Placed in Service for Project (MUST BE &lt;= DOCUMENTATION)]]</f>
        <v>0</v>
      </c>
      <c r="AH137" s="235">
        <f>Table1[[#This Row],[Total Cost of Materials for Project]]-Table2[[#This Row],[Total Allowable Expense]]</f>
        <v>0</v>
      </c>
      <c r="AI137" s="235" t="e">
        <f>Table1[[#This Row],[Awardee Match]]-Table2[[#This Row],[Awardee Match2]]</f>
        <v>#VALUE!</v>
      </c>
      <c r="AJ137" s="235" t="e">
        <f>Table1[[#This Row],[Program Match]]-Table2[[#This Row],[Program Match2]]</f>
        <v>#VALUE!</v>
      </c>
    </row>
    <row r="138" spans="1:36" x14ac:dyDescent="0.25">
      <c r="A138" s="219">
        <f>Table1[[#This Row],[Invoice No. ]]</f>
        <v>0</v>
      </c>
      <c r="B138" s="220">
        <f>Table1[[#This Row],[PDF Name]]</f>
        <v>0</v>
      </c>
      <c r="C138" s="221">
        <f>Table1[[#This Row],[Date of Invoice]]</f>
        <v>0</v>
      </c>
      <c r="D138" s="111">
        <f>Table1[[#This Row],[Vendor Name]]</f>
        <v>0</v>
      </c>
      <c r="E138" s="237">
        <f>'1. Project Expenses'!E138</f>
        <v>0</v>
      </c>
      <c r="F138" s="238">
        <f>'1. Project Expenses'!F138</f>
        <v>0</v>
      </c>
      <c r="G138" s="239">
        <f>'1. Project Expenses'!G138</f>
        <v>0</v>
      </c>
      <c r="H138" s="240">
        <f>'1. Project Expenses'!H138</f>
        <v>0</v>
      </c>
      <c r="I138" s="241">
        <f>'1. Project Expenses'!I138</f>
        <v>0</v>
      </c>
      <c r="J138" s="242">
        <f>'1. Project Expenses'!J138</f>
        <v>0</v>
      </c>
      <c r="K138" s="115">
        <f>'1. Project Expenses'!K138</f>
        <v>0</v>
      </c>
      <c r="L138" s="243">
        <f>'1. Project Expenses'!L138</f>
        <v>0</v>
      </c>
      <c r="M138" s="244">
        <f>'1. Project Expenses'!M138</f>
        <v>0</v>
      </c>
      <c r="N138" s="245">
        <f>'1. Project Expenses'!N138</f>
        <v>0</v>
      </c>
      <c r="O138" s="226">
        <f>Table2[[#This Row],[Price Per Qty]]</f>
        <v>0</v>
      </c>
      <c r="P138" s="246">
        <f t="shared" si="5"/>
        <v>0</v>
      </c>
      <c r="Q138" s="227" t="str">
        <f>IF(Table2[[#This Row],[Total Cost of Materials for Project]]&lt;&gt;0,P138*$G$9,"")</f>
        <v/>
      </c>
      <c r="R138" s="228" t="str">
        <f>IF(Table2[[#This Row],[Total Cost of Materials for Project]]&lt;&gt;0,P138*$G$10,"")</f>
        <v/>
      </c>
      <c r="S138" s="247"/>
      <c r="T138" s="230"/>
      <c r="U138" s="230"/>
      <c r="V138" s="230"/>
      <c r="W138" s="230"/>
      <c r="X138" s="230"/>
      <c r="Y138" s="230"/>
      <c r="Z138" s="230"/>
      <c r="AA138" s="230"/>
      <c r="AB138" s="6"/>
      <c r="AC138" s="248">
        <f t="shared" si="10"/>
        <v>0</v>
      </c>
      <c r="AD138" s="18" t="e">
        <f t="shared" si="6"/>
        <v>#VALUE!</v>
      </c>
      <c r="AE138" s="18" t="e">
        <f t="shared" si="7"/>
        <v>#VALUE!</v>
      </c>
      <c r="AF138" s="249">
        <f t="shared" si="11"/>
        <v>0</v>
      </c>
      <c r="AG138" s="234">
        <f>Table1[[#This Row],[Qty Placed in Service for Project]]-Table2[[#This Row],[Qty Placed in Service for Project (MUST BE &lt;= DOCUMENTATION)]]</f>
        <v>0</v>
      </c>
      <c r="AH138" s="235">
        <f>Table1[[#This Row],[Total Cost of Materials for Project]]-Table2[[#This Row],[Total Allowable Expense]]</f>
        <v>0</v>
      </c>
      <c r="AI138" s="235" t="e">
        <f>Table1[[#This Row],[Awardee Match]]-Table2[[#This Row],[Awardee Match2]]</f>
        <v>#VALUE!</v>
      </c>
      <c r="AJ138" s="235" t="e">
        <f>Table1[[#This Row],[Program Match]]-Table2[[#This Row],[Program Match2]]</f>
        <v>#VALUE!</v>
      </c>
    </row>
    <row r="139" spans="1:36" x14ac:dyDescent="0.25">
      <c r="A139" s="219">
        <f>Table1[[#This Row],[Invoice No. ]]</f>
        <v>0</v>
      </c>
      <c r="B139" s="220">
        <f>Table1[[#This Row],[PDF Name]]</f>
        <v>0</v>
      </c>
      <c r="C139" s="221">
        <f>Table1[[#This Row],[Date of Invoice]]</f>
        <v>0</v>
      </c>
      <c r="D139" s="111">
        <f>Table1[[#This Row],[Vendor Name]]</f>
        <v>0</v>
      </c>
      <c r="E139" s="237">
        <f>'1. Project Expenses'!E139</f>
        <v>0</v>
      </c>
      <c r="F139" s="238">
        <f>'1. Project Expenses'!F139</f>
        <v>0</v>
      </c>
      <c r="G139" s="239">
        <f>'1. Project Expenses'!G139</f>
        <v>0</v>
      </c>
      <c r="H139" s="240">
        <f>'1. Project Expenses'!H139</f>
        <v>0</v>
      </c>
      <c r="I139" s="241">
        <f>'1. Project Expenses'!I139</f>
        <v>0</v>
      </c>
      <c r="J139" s="242">
        <f>'1. Project Expenses'!J139</f>
        <v>0</v>
      </c>
      <c r="K139" s="115">
        <f>'1. Project Expenses'!K139</f>
        <v>0</v>
      </c>
      <c r="L139" s="243">
        <f>'1. Project Expenses'!L139</f>
        <v>0</v>
      </c>
      <c r="M139" s="244">
        <f>'1. Project Expenses'!M139</f>
        <v>0</v>
      </c>
      <c r="N139" s="245">
        <f>'1. Project Expenses'!N139</f>
        <v>0</v>
      </c>
      <c r="O139" s="226">
        <f>Table2[[#This Row],[Price Per Qty]]</f>
        <v>0</v>
      </c>
      <c r="P139" s="246">
        <f t="shared" si="5"/>
        <v>0</v>
      </c>
      <c r="Q139" s="227" t="str">
        <f>IF(Table2[[#This Row],[Total Cost of Materials for Project]]&lt;&gt;0,P139*$G$9,"")</f>
        <v/>
      </c>
      <c r="R139" s="228" t="str">
        <f>IF(Table2[[#This Row],[Total Cost of Materials for Project]]&lt;&gt;0,P139*$G$10,"")</f>
        <v/>
      </c>
      <c r="S139" s="247"/>
      <c r="T139" s="230"/>
      <c r="U139" s="230"/>
      <c r="V139" s="230"/>
      <c r="W139" s="230"/>
      <c r="X139" s="230"/>
      <c r="Y139" s="230"/>
      <c r="Z139" s="230"/>
      <c r="AA139" s="230"/>
      <c r="AB139" s="6"/>
      <c r="AC139" s="248">
        <f t="shared" si="10"/>
        <v>0</v>
      </c>
      <c r="AD139" s="18" t="e">
        <f t="shared" si="6"/>
        <v>#VALUE!</v>
      </c>
      <c r="AE139" s="18" t="e">
        <f t="shared" si="7"/>
        <v>#VALUE!</v>
      </c>
      <c r="AF139" s="249">
        <f t="shared" si="11"/>
        <v>0</v>
      </c>
      <c r="AG139" s="234">
        <f>Table1[[#This Row],[Qty Placed in Service for Project]]-Table2[[#This Row],[Qty Placed in Service for Project (MUST BE &lt;= DOCUMENTATION)]]</f>
        <v>0</v>
      </c>
      <c r="AH139" s="235">
        <f>Table1[[#This Row],[Total Cost of Materials for Project]]-Table2[[#This Row],[Total Allowable Expense]]</f>
        <v>0</v>
      </c>
      <c r="AI139" s="235" t="e">
        <f>Table1[[#This Row],[Awardee Match]]-Table2[[#This Row],[Awardee Match2]]</f>
        <v>#VALUE!</v>
      </c>
      <c r="AJ139" s="235" t="e">
        <f>Table1[[#This Row],[Program Match]]-Table2[[#This Row],[Program Match2]]</f>
        <v>#VALUE!</v>
      </c>
    </row>
    <row r="140" spans="1:36" x14ac:dyDescent="0.25">
      <c r="A140" s="219">
        <f>Table1[[#This Row],[Invoice No. ]]</f>
        <v>0</v>
      </c>
      <c r="B140" s="220">
        <f>Table1[[#This Row],[PDF Name]]</f>
        <v>0</v>
      </c>
      <c r="C140" s="221">
        <f>Table1[[#This Row],[Date of Invoice]]</f>
        <v>0</v>
      </c>
      <c r="D140" s="111">
        <f>Table1[[#This Row],[Vendor Name]]</f>
        <v>0</v>
      </c>
      <c r="E140" s="237">
        <f>'1. Project Expenses'!E140</f>
        <v>0</v>
      </c>
      <c r="F140" s="238">
        <f>'1. Project Expenses'!F140</f>
        <v>0</v>
      </c>
      <c r="G140" s="239">
        <f>'1. Project Expenses'!G140</f>
        <v>0</v>
      </c>
      <c r="H140" s="240">
        <f>'1. Project Expenses'!H140</f>
        <v>0</v>
      </c>
      <c r="I140" s="241">
        <f>'1. Project Expenses'!I140</f>
        <v>0</v>
      </c>
      <c r="J140" s="242">
        <f>'1. Project Expenses'!J140</f>
        <v>0</v>
      </c>
      <c r="K140" s="115">
        <f>'1. Project Expenses'!K140</f>
        <v>0</v>
      </c>
      <c r="L140" s="243">
        <f>'1. Project Expenses'!L140</f>
        <v>0</v>
      </c>
      <c r="M140" s="244">
        <f>'1. Project Expenses'!M140</f>
        <v>0</v>
      </c>
      <c r="N140" s="245">
        <f>'1. Project Expenses'!N140</f>
        <v>0</v>
      </c>
      <c r="O140" s="226">
        <f>Table2[[#This Row],[Price Per Qty]]</f>
        <v>0</v>
      </c>
      <c r="P140" s="246">
        <f t="shared" si="5"/>
        <v>0</v>
      </c>
      <c r="Q140" s="227" t="str">
        <f>IF(Table2[[#This Row],[Total Cost of Materials for Project]]&lt;&gt;0,P140*$G$9,"")</f>
        <v/>
      </c>
      <c r="R140" s="228" t="str">
        <f>IF(Table2[[#This Row],[Total Cost of Materials for Project]]&lt;&gt;0,P140*$G$10,"")</f>
        <v/>
      </c>
      <c r="S140" s="247"/>
      <c r="T140" s="230"/>
      <c r="U140" s="230"/>
      <c r="V140" s="230"/>
      <c r="W140" s="230"/>
      <c r="X140" s="230"/>
      <c r="Y140" s="230"/>
      <c r="Z140" s="230"/>
      <c r="AA140" s="230"/>
      <c r="AB140" s="6"/>
      <c r="AC140" s="248">
        <f t="shared" si="10"/>
        <v>0</v>
      </c>
      <c r="AD140" s="18" t="e">
        <f t="shared" si="6"/>
        <v>#VALUE!</v>
      </c>
      <c r="AE140" s="18" t="e">
        <f t="shared" si="7"/>
        <v>#VALUE!</v>
      </c>
      <c r="AF140" s="249">
        <f t="shared" si="11"/>
        <v>0</v>
      </c>
      <c r="AG140" s="234">
        <f>Table1[[#This Row],[Qty Placed in Service for Project]]-Table2[[#This Row],[Qty Placed in Service for Project (MUST BE &lt;= DOCUMENTATION)]]</f>
        <v>0</v>
      </c>
      <c r="AH140" s="235">
        <f>Table1[[#This Row],[Total Cost of Materials for Project]]-Table2[[#This Row],[Total Allowable Expense]]</f>
        <v>0</v>
      </c>
      <c r="AI140" s="235" t="e">
        <f>Table1[[#This Row],[Awardee Match]]-Table2[[#This Row],[Awardee Match2]]</f>
        <v>#VALUE!</v>
      </c>
      <c r="AJ140" s="235" t="e">
        <f>Table1[[#This Row],[Program Match]]-Table2[[#This Row],[Program Match2]]</f>
        <v>#VALUE!</v>
      </c>
    </row>
    <row r="141" spans="1:36" x14ac:dyDescent="0.25">
      <c r="A141" s="219">
        <f>Table1[[#This Row],[Invoice No. ]]</f>
        <v>0</v>
      </c>
      <c r="B141" s="220">
        <f>Table1[[#This Row],[PDF Name]]</f>
        <v>0</v>
      </c>
      <c r="C141" s="221">
        <f>Table1[[#This Row],[Date of Invoice]]</f>
        <v>0</v>
      </c>
      <c r="D141" s="111">
        <f>Table1[[#This Row],[Vendor Name]]</f>
        <v>0</v>
      </c>
      <c r="E141" s="237">
        <f>'1. Project Expenses'!E141</f>
        <v>0</v>
      </c>
      <c r="F141" s="238">
        <f>'1. Project Expenses'!F141</f>
        <v>0</v>
      </c>
      <c r="G141" s="239">
        <f>'1. Project Expenses'!G141</f>
        <v>0</v>
      </c>
      <c r="H141" s="240">
        <f>'1. Project Expenses'!H141</f>
        <v>0</v>
      </c>
      <c r="I141" s="241">
        <f>'1. Project Expenses'!I141</f>
        <v>0</v>
      </c>
      <c r="J141" s="242">
        <f>'1. Project Expenses'!J141</f>
        <v>0</v>
      </c>
      <c r="K141" s="115">
        <f>'1. Project Expenses'!K141</f>
        <v>0</v>
      </c>
      <c r="L141" s="243">
        <f>'1. Project Expenses'!L141</f>
        <v>0</v>
      </c>
      <c r="M141" s="244">
        <f>'1. Project Expenses'!M141</f>
        <v>0</v>
      </c>
      <c r="N141" s="245">
        <f>'1. Project Expenses'!N141</f>
        <v>0</v>
      </c>
      <c r="O141" s="226">
        <f>Table2[[#This Row],[Price Per Qty]]</f>
        <v>0</v>
      </c>
      <c r="P141" s="246">
        <f t="shared" si="5"/>
        <v>0</v>
      </c>
      <c r="Q141" s="227" t="str">
        <f>IF(Table2[[#This Row],[Total Cost of Materials for Project]]&lt;&gt;0,P141*$G$9,"")</f>
        <v/>
      </c>
      <c r="R141" s="228" t="str">
        <f>IF(Table2[[#This Row],[Total Cost of Materials for Project]]&lt;&gt;0,P141*$G$10,"")</f>
        <v/>
      </c>
      <c r="S141" s="247"/>
      <c r="T141" s="230"/>
      <c r="U141" s="230"/>
      <c r="V141" s="230"/>
      <c r="W141" s="230"/>
      <c r="X141" s="230"/>
      <c r="Y141" s="230"/>
      <c r="Z141" s="230"/>
      <c r="AA141" s="230"/>
      <c r="AB141" s="6"/>
      <c r="AC141" s="248">
        <f t="shared" si="10"/>
        <v>0</v>
      </c>
      <c r="AD141" s="18" t="e">
        <f t="shared" si="6"/>
        <v>#VALUE!</v>
      </c>
      <c r="AE141" s="18" t="e">
        <f t="shared" si="7"/>
        <v>#VALUE!</v>
      </c>
      <c r="AF141" s="249">
        <f t="shared" si="11"/>
        <v>0</v>
      </c>
      <c r="AG141" s="234">
        <f>Table1[[#This Row],[Qty Placed in Service for Project]]-Table2[[#This Row],[Qty Placed in Service for Project (MUST BE &lt;= DOCUMENTATION)]]</f>
        <v>0</v>
      </c>
      <c r="AH141" s="235">
        <f>Table1[[#This Row],[Total Cost of Materials for Project]]-Table2[[#This Row],[Total Allowable Expense]]</f>
        <v>0</v>
      </c>
      <c r="AI141" s="235" t="e">
        <f>Table1[[#This Row],[Awardee Match]]-Table2[[#This Row],[Awardee Match2]]</f>
        <v>#VALUE!</v>
      </c>
      <c r="AJ141" s="235" t="e">
        <f>Table1[[#This Row],[Program Match]]-Table2[[#This Row],[Program Match2]]</f>
        <v>#VALUE!</v>
      </c>
    </row>
    <row r="142" spans="1:36" x14ac:dyDescent="0.25">
      <c r="A142" s="219">
        <f>Table1[[#This Row],[Invoice No. ]]</f>
        <v>0</v>
      </c>
      <c r="B142" s="220">
        <f>Table1[[#This Row],[PDF Name]]</f>
        <v>0</v>
      </c>
      <c r="C142" s="221">
        <f>Table1[[#This Row],[Date of Invoice]]</f>
        <v>0</v>
      </c>
      <c r="D142" s="111">
        <f>Table1[[#This Row],[Vendor Name]]</f>
        <v>0</v>
      </c>
      <c r="E142" s="237">
        <f>'1. Project Expenses'!E142</f>
        <v>0</v>
      </c>
      <c r="F142" s="238">
        <f>'1. Project Expenses'!F142</f>
        <v>0</v>
      </c>
      <c r="G142" s="239">
        <f>'1. Project Expenses'!G142</f>
        <v>0</v>
      </c>
      <c r="H142" s="240">
        <f>'1. Project Expenses'!H142</f>
        <v>0</v>
      </c>
      <c r="I142" s="241">
        <f>'1. Project Expenses'!I142</f>
        <v>0</v>
      </c>
      <c r="J142" s="242">
        <f>'1. Project Expenses'!J142</f>
        <v>0</v>
      </c>
      <c r="K142" s="115">
        <f>'1. Project Expenses'!K142</f>
        <v>0</v>
      </c>
      <c r="L142" s="243">
        <f>'1. Project Expenses'!L142</f>
        <v>0</v>
      </c>
      <c r="M142" s="244">
        <f>'1. Project Expenses'!M142</f>
        <v>0</v>
      </c>
      <c r="N142" s="245">
        <f>'1. Project Expenses'!N142</f>
        <v>0</v>
      </c>
      <c r="O142" s="226">
        <f>Table2[[#This Row],[Price Per Qty]]</f>
        <v>0</v>
      </c>
      <c r="P142" s="246">
        <f t="shared" ref="P142:P205" si="12">N142*G142</f>
        <v>0</v>
      </c>
      <c r="Q142" s="227" t="str">
        <f>IF(Table2[[#This Row],[Total Cost of Materials for Project]]&lt;&gt;0,P142*$G$9,"")</f>
        <v/>
      </c>
      <c r="R142" s="228" t="str">
        <f>IF(Table2[[#This Row],[Total Cost of Materials for Project]]&lt;&gt;0,P142*$G$10,"")</f>
        <v/>
      </c>
      <c r="S142" s="247"/>
      <c r="T142" s="230"/>
      <c r="U142" s="230"/>
      <c r="V142" s="230"/>
      <c r="W142" s="230"/>
      <c r="X142" s="230"/>
      <c r="Y142" s="230"/>
      <c r="Z142" s="230"/>
      <c r="AA142" s="230"/>
      <c r="AB142" s="6"/>
      <c r="AC142" s="248">
        <f t="shared" si="10"/>
        <v>0</v>
      </c>
      <c r="AD142" s="18" t="e">
        <f t="shared" ref="AD142:AD205" si="13">AC142*$G$9</f>
        <v>#VALUE!</v>
      </c>
      <c r="AE142" s="18" t="e">
        <f t="shared" ref="AE142:AE205" si="14">AC142*$G$10</f>
        <v>#VALUE!</v>
      </c>
      <c r="AF142" s="249">
        <f t="shared" si="11"/>
        <v>0</v>
      </c>
      <c r="AG142" s="234">
        <f>Table1[[#This Row],[Qty Placed in Service for Project]]-Table2[[#This Row],[Qty Placed in Service for Project (MUST BE &lt;= DOCUMENTATION)]]</f>
        <v>0</v>
      </c>
      <c r="AH142" s="235">
        <f>Table1[[#This Row],[Total Cost of Materials for Project]]-Table2[[#This Row],[Total Allowable Expense]]</f>
        <v>0</v>
      </c>
      <c r="AI142" s="235" t="e">
        <f>Table1[[#This Row],[Awardee Match]]-Table2[[#This Row],[Awardee Match2]]</f>
        <v>#VALUE!</v>
      </c>
      <c r="AJ142" s="235" t="e">
        <f>Table1[[#This Row],[Program Match]]-Table2[[#This Row],[Program Match2]]</f>
        <v>#VALUE!</v>
      </c>
    </row>
    <row r="143" spans="1:36" x14ac:dyDescent="0.25">
      <c r="A143" s="219">
        <f>Table1[[#This Row],[Invoice No. ]]</f>
        <v>0</v>
      </c>
      <c r="B143" s="220">
        <f>Table1[[#This Row],[PDF Name]]</f>
        <v>0</v>
      </c>
      <c r="C143" s="221">
        <f>Table1[[#This Row],[Date of Invoice]]</f>
        <v>0</v>
      </c>
      <c r="D143" s="111">
        <f>Table1[[#This Row],[Vendor Name]]</f>
        <v>0</v>
      </c>
      <c r="E143" s="237">
        <f>'1. Project Expenses'!E143</f>
        <v>0</v>
      </c>
      <c r="F143" s="238">
        <f>'1. Project Expenses'!F143</f>
        <v>0</v>
      </c>
      <c r="G143" s="239">
        <f>'1. Project Expenses'!G143</f>
        <v>0</v>
      </c>
      <c r="H143" s="240">
        <f>'1. Project Expenses'!H143</f>
        <v>0</v>
      </c>
      <c r="I143" s="241">
        <f>'1. Project Expenses'!I143</f>
        <v>0</v>
      </c>
      <c r="J143" s="242">
        <f>'1. Project Expenses'!J143</f>
        <v>0</v>
      </c>
      <c r="K143" s="115">
        <f>'1. Project Expenses'!K143</f>
        <v>0</v>
      </c>
      <c r="L143" s="243">
        <f>'1. Project Expenses'!L143</f>
        <v>0</v>
      </c>
      <c r="M143" s="244">
        <f>'1. Project Expenses'!M143</f>
        <v>0</v>
      </c>
      <c r="N143" s="245">
        <f>'1. Project Expenses'!N143</f>
        <v>0</v>
      </c>
      <c r="O143" s="226">
        <f>Table2[[#This Row],[Price Per Qty]]</f>
        <v>0</v>
      </c>
      <c r="P143" s="246">
        <f t="shared" si="12"/>
        <v>0</v>
      </c>
      <c r="Q143" s="227" t="str">
        <f>IF(Table2[[#This Row],[Total Cost of Materials for Project]]&lt;&gt;0,P143*$G$9,"")</f>
        <v/>
      </c>
      <c r="R143" s="228" t="str">
        <f>IF(Table2[[#This Row],[Total Cost of Materials for Project]]&lt;&gt;0,P143*$G$10,"")</f>
        <v/>
      </c>
      <c r="S143" s="247"/>
      <c r="T143" s="230"/>
      <c r="U143" s="230"/>
      <c r="V143" s="230"/>
      <c r="W143" s="230"/>
      <c r="X143" s="230"/>
      <c r="Y143" s="230"/>
      <c r="Z143" s="230"/>
      <c r="AA143" s="230"/>
      <c r="AB143" s="6"/>
      <c r="AC143" s="248">
        <f t="shared" si="10"/>
        <v>0</v>
      </c>
      <c r="AD143" s="18" t="e">
        <f t="shared" si="13"/>
        <v>#VALUE!</v>
      </c>
      <c r="AE143" s="18" t="e">
        <f t="shared" si="14"/>
        <v>#VALUE!</v>
      </c>
      <c r="AF143" s="249">
        <f t="shared" si="11"/>
        <v>0</v>
      </c>
      <c r="AG143" s="234">
        <f>Table1[[#This Row],[Qty Placed in Service for Project]]-Table2[[#This Row],[Qty Placed in Service for Project (MUST BE &lt;= DOCUMENTATION)]]</f>
        <v>0</v>
      </c>
      <c r="AH143" s="235">
        <f>Table1[[#This Row],[Total Cost of Materials for Project]]-Table2[[#This Row],[Total Allowable Expense]]</f>
        <v>0</v>
      </c>
      <c r="AI143" s="235" t="e">
        <f>Table1[[#This Row],[Awardee Match]]-Table2[[#This Row],[Awardee Match2]]</f>
        <v>#VALUE!</v>
      </c>
      <c r="AJ143" s="235" t="e">
        <f>Table1[[#This Row],[Program Match]]-Table2[[#This Row],[Program Match2]]</f>
        <v>#VALUE!</v>
      </c>
    </row>
    <row r="144" spans="1:36" x14ac:dyDescent="0.25">
      <c r="A144" s="219">
        <f>Table1[[#This Row],[Invoice No. ]]</f>
        <v>0</v>
      </c>
      <c r="B144" s="220">
        <f>Table1[[#This Row],[PDF Name]]</f>
        <v>0</v>
      </c>
      <c r="C144" s="221">
        <f>Table1[[#This Row],[Date of Invoice]]</f>
        <v>0</v>
      </c>
      <c r="D144" s="111">
        <f>Table1[[#This Row],[Vendor Name]]</f>
        <v>0</v>
      </c>
      <c r="E144" s="237">
        <f>'1. Project Expenses'!E144</f>
        <v>0</v>
      </c>
      <c r="F144" s="238">
        <f>'1. Project Expenses'!F144</f>
        <v>0</v>
      </c>
      <c r="G144" s="239">
        <f>'1. Project Expenses'!G144</f>
        <v>0</v>
      </c>
      <c r="H144" s="240">
        <f>'1. Project Expenses'!H144</f>
        <v>0</v>
      </c>
      <c r="I144" s="241">
        <f>'1. Project Expenses'!I144</f>
        <v>0</v>
      </c>
      <c r="J144" s="242">
        <f>'1. Project Expenses'!J144</f>
        <v>0</v>
      </c>
      <c r="K144" s="115">
        <f>'1. Project Expenses'!K144</f>
        <v>0</v>
      </c>
      <c r="L144" s="243">
        <f>'1. Project Expenses'!L144</f>
        <v>0</v>
      </c>
      <c r="M144" s="244">
        <f>'1. Project Expenses'!M144</f>
        <v>0</v>
      </c>
      <c r="N144" s="245">
        <f>'1. Project Expenses'!N144</f>
        <v>0</v>
      </c>
      <c r="O144" s="226">
        <f>Table2[[#This Row],[Price Per Qty]]</f>
        <v>0</v>
      </c>
      <c r="P144" s="246">
        <f t="shared" si="12"/>
        <v>0</v>
      </c>
      <c r="Q144" s="227" t="str">
        <f>IF(Table2[[#This Row],[Total Cost of Materials for Project]]&lt;&gt;0,P144*$G$9,"")</f>
        <v/>
      </c>
      <c r="R144" s="228" t="str">
        <f>IF(Table2[[#This Row],[Total Cost of Materials for Project]]&lt;&gt;0,P144*$G$10,"")</f>
        <v/>
      </c>
      <c r="S144" s="247"/>
      <c r="T144" s="230"/>
      <c r="U144" s="230"/>
      <c r="V144" s="230"/>
      <c r="W144" s="230"/>
      <c r="X144" s="230"/>
      <c r="Y144" s="230"/>
      <c r="Z144" s="230"/>
      <c r="AA144" s="230"/>
      <c r="AB144" s="6"/>
      <c r="AC144" s="248">
        <f t="shared" si="10"/>
        <v>0</v>
      </c>
      <c r="AD144" s="18" t="e">
        <f t="shared" si="13"/>
        <v>#VALUE!</v>
      </c>
      <c r="AE144" s="18" t="e">
        <f t="shared" si="14"/>
        <v>#VALUE!</v>
      </c>
      <c r="AF144" s="249">
        <f t="shared" si="11"/>
        <v>0</v>
      </c>
      <c r="AG144" s="234">
        <f>Table1[[#This Row],[Qty Placed in Service for Project]]-Table2[[#This Row],[Qty Placed in Service for Project (MUST BE &lt;= DOCUMENTATION)]]</f>
        <v>0</v>
      </c>
      <c r="AH144" s="235">
        <f>Table1[[#This Row],[Total Cost of Materials for Project]]-Table2[[#This Row],[Total Allowable Expense]]</f>
        <v>0</v>
      </c>
      <c r="AI144" s="235" t="e">
        <f>Table1[[#This Row],[Awardee Match]]-Table2[[#This Row],[Awardee Match2]]</f>
        <v>#VALUE!</v>
      </c>
      <c r="AJ144" s="235" t="e">
        <f>Table1[[#This Row],[Program Match]]-Table2[[#This Row],[Program Match2]]</f>
        <v>#VALUE!</v>
      </c>
    </row>
    <row r="145" spans="1:36" x14ac:dyDescent="0.25">
      <c r="A145" s="219">
        <f>Table1[[#This Row],[Invoice No. ]]</f>
        <v>0</v>
      </c>
      <c r="B145" s="220">
        <f>Table1[[#This Row],[PDF Name]]</f>
        <v>0</v>
      </c>
      <c r="C145" s="221">
        <f>Table1[[#This Row],[Date of Invoice]]</f>
        <v>0</v>
      </c>
      <c r="D145" s="111">
        <f>Table1[[#This Row],[Vendor Name]]</f>
        <v>0</v>
      </c>
      <c r="E145" s="237">
        <f>'1. Project Expenses'!E145</f>
        <v>0</v>
      </c>
      <c r="F145" s="238">
        <f>'1. Project Expenses'!F145</f>
        <v>0</v>
      </c>
      <c r="G145" s="239">
        <f>'1. Project Expenses'!G145</f>
        <v>0</v>
      </c>
      <c r="H145" s="240">
        <f>'1. Project Expenses'!H145</f>
        <v>0</v>
      </c>
      <c r="I145" s="241">
        <f>'1. Project Expenses'!I145</f>
        <v>0</v>
      </c>
      <c r="J145" s="242">
        <f>'1. Project Expenses'!J145</f>
        <v>0</v>
      </c>
      <c r="K145" s="115">
        <f>'1. Project Expenses'!K145</f>
        <v>0</v>
      </c>
      <c r="L145" s="243">
        <f>'1. Project Expenses'!L145</f>
        <v>0</v>
      </c>
      <c r="M145" s="244">
        <f>'1. Project Expenses'!M145</f>
        <v>0</v>
      </c>
      <c r="N145" s="245">
        <f>'1. Project Expenses'!N145</f>
        <v>0</v>
      </c>
      <c r="O145" s="226">
        <f>Table2[[#This Row],[Price Per Qty]]</f>
        <v>0</v>
      </c>
      <c r="P145" s="246">
        <f t="shared" si="12"/>
        <v>0</v>
      </c>
      <c r="Q145" s="227" t="str">
        <f>IF(Table2[[#This Row],[Total Cost of Materials for Project]]&lt;&gt;0,P145*$G$9,"")</f>
        <v/>
      </c>
      <c r="R145" s="228" t="str">
        <f>IF(Table2[[#This Row],[Total Cost of Materials for Project]]&lt;&gt;0,P145*$G$10,"")</f>
        <v/>
      </c>
      <c r="S145" s="247"/>
      <c r="T145" s="230"/>
      <c r="U145" s="230"/>
      <c r="V145" s="230"/>
      <c r="W145" s="230"/>
      <c r="X145" s="230"/>
      <c r="Y145" s="230"/>
      <c r="Z145" s="230"/>
      <c r="AA145" s="230"/>
      <c r="AB145" s="6"/>
      <c r="AC145" s="248">
        <f t="shared" si="10"/>
        <v>0</v>
      </c>
      <c r="AD145" s="18" t="e">
        <f t="shared" si="13"/>
        <v>#VALUE!</v>
      </c>
      <c r="AE145" s="18" t="e">
        <f t="shared" si="14"/>
        <v>#VALUE!</v>
      </c>
      <c r="AF145" s="249">
        <f t="shared" si="11"/>
        <v>0</v>
      </c>
      <c r="AG145" s="234">
        <f>Table1[[#This Row],[Qty Placed in Service for Project]]-Table2[[#This Row],[Qty Placed in Service for Project (MUST BE &lt;= DOCUMENTATION)]]</f>
        <v>0</v>
      </c>
      <c r="AH145" s="235">
        <f>Table1[[#This Row],[Total Cost of Materials for Project]]-Table2[[#This Row],[Total Allowable Expense]]</f>
        <v>0</v>
      </c>
      <c r="AI145" s="235" t="e">
        <f>Table1[[#This Row],[Awardee Match]]-Table2[[#This Row],[Awardee Match2]]</f>
        <v>#VALUE!</v>
      </c>
      <c r="AJ145" s="235" t="e">
        <f>Table1[[#This Row],[Program Match]]-Table2[[#This Row],[Program Match2]]</f>
        <v>#VALUE!</v>
      </c>
    </row>
    <row r="146" spans="1:36" x14ac:dyDescent="0.25">
      <c r="A146" s="219">
        <f>Table1[[#This Row],[Invoice No. ]]</f>
        <v>0</v>
      </c>
      <c r="B146" s="220">
        <f>Table1[[#This Row],[PDF Name]]</f>
        <v>0</v>
      </c>
      <c r="C146" s="221">
        <f>Table1[[#This Row],[Date of Invoice]]</f>
        <v>0</v>
      </c>
      <c r="D146" s="111">
        <f>Table1[[#This Row],[Vendor Name]]</f>
        <v>0</v>
      </c>
      <c r="E146" s="237">
        <f>'1. Project Expenses'!E146</f>
        <v>0</v>
      </c>
      <c r="F146" s="238">
        <f>'1. Project Expenses'!F146</f>
        <v>0</v>
      </c>
      <c r="G146" s="239">
        <f>'1. Project Expenses'!G146</f>
        <v>0</v>
      </c>
      <c r="H146" s="240">
        <f>'1. Project Expenses'!H146</f>
        <v>0</v>
      </c>
      <c r="I146" s="241">
        <f>'1. Project Expenses'!I146</f>
        <v>0</v>
      </c>
      <c r="J146" s="242">
        <f>'1. Project Expenses'!J146</f>
        <v>0</v>
      </c>
      <c r="K146" s="115">
        <f>'1. Project Expenses'!K146</f>
        <v>0</v>
      </c>
      <c r="L146" s="243">
        <f>'1. Project Expenses'!L146</f>
        <v>0</v>
      </c>
      <c r="M146" s="244">
        <f>'1. Project Expenses'!M146</f>
        <v>0</v>
      </c>
      <c r="N146" s="245">
        <f>'1. Project Expenses'!N146</f>
        <v>0</v>
      </c>
      <c r="O146" s="226">
        <f>Table2[[#This Row],[Price Per Qty]]</f>
        <v>0</v>
      </c>
      <c r="P146" s="246">
        <f t="shared" si="12"/>
        <v>0</v>
      </c>
      <c r="Q146" s="227" t="str">
        <f>IF(Table2[[#This Row],[Total Cost of Materials for Project]]&lt;&gt;0,P146*$G$9,"")</f>
        <v/>
      </c>
      <c r="R146" s="228" t="str">
        <f>IF(Table2[[#This Row],[Total Cost of Materials for Project]]&lt;&gt;0,P146*$G$10,"")</f>
        <v/>
      </c>
      <c r="S146" s="247"/>
      <c r="T146" s="230"/>
      <c r="U146" s="230"/>
      <c r="V146" s="230"/>
      <c r="W146" s="230"/>
      <c r="X146" s="230"/>
      <c r="Y146" s="230"/>
      <c r="Z146" s="230"/>
      <c r="AA146" s="230"/>
      <c r="AB146" s="6"/>
      <c r="AC146" s="248">
        <f t="shared" si="10"/>
        <v>0</v>
      </c>
      <c r="AD146" s="18" t="e">
        <f t="shared" si="13"/>
        <v>#VALUE!</v>
      </c>
      <c r="AE146" s="18" t="e">
        <f t="shared" si="14"/>
        <v>#VALUE!</v>
      </c>
      <c r="AF146" s="249">
        <f t="shared" si="11"/>
        <v>0</v>
      </c>
      <c r="AG146" s="234">
        <f>Table1[[#This Row],[Qty Placed in Service for Project]]-Table2[[#This Row],[Qty Placed in Service for Project (MUST BE &lt;= DOCUMENTATION)]]</f>
        <v>0</v>
      </c>
      <c r="AH146" s="235">
        <f>Table1[[#This Row],[Total Cost of Materials for Project]]-Table2[[#This Row],[Total Allowable Expense]]</f>
        <v>0</v>
      </c>
      <c r="AI146" s="235" t="e">
        <f>Table1[[#This Row],[Awardee Match]]-Table2[[#This Row],[Awardee Match2]]</f>
        <v>#VALUE!</v>
      </c>
      <c r="AJ146" s="235" t="e">
        <f>Table1[[#This Row],[Program Match]]-Table2[[#This Row],[Program Match2]]</f>
        <v>#VALUE!</v>
      </c>
    </row>
    <row r="147" spans="1:36" x14ac:dyDescent="0.25">
      <c r="A147" s="219">
        <f>Table1[[#This Row],[Invoice No. ]]</f>
        <v>0</v>
      </c>
      <c r="B147" s="220">
        <f>Table1[[#This Row],[PDF Name]]</f>
        <v>0</v>
      </c>
      <c r="C147" s="221">
        <f>Table1[[#This Row],[Date of Invoice]]</f>
        <v>0</v>
      </c>
      <c r="D147" s="111">
        <f>Table1[[#This Row],[Vendor Name]]</f>
        <v>0</v>
      </c>
      <c r="E147" s="237">
        <f>'1. Project Expenses'!E147</f>
        <v>0</v>
      </c>
      <c r="F147" s="238">
        <f>'1. Project Expenses'!F147</f>
        <v>0</v>
      </c>
      <c r="G147" s="239">
        <f>'1. Project Expenses'!G147</f>
        <v>0</v>
      </c>
      <c r="H147" s="240">
        <f>'1. Project Expenses'!H147</f>
        <v>0</v>
      </c>
      <c r="I147" s="241">
        <f>'1. Project Expenses'!I147</f>
        <v>0</v>
      </c>
      <c r="J147" s="242">
        <f>'1. Project Expenses'!J147</f>
        <v>0</v>
      </c>
      <c r="K147" s="115">
        <f>'1. Project Expenses'!K147</f>
        <v>0</v>
      </c>
      <c r="L147" s="243">
        <f>'1. Project Expenses'!L147</f>
        <v>0</v>
      </c>
      <c r="M147" s="244">
        <f>'1. Project Expenses'!M147</f>
        <v>0</v>
      </c>
      <c r="N147" s="245">
        <f>'1. Project Expenses'!N147</f>
        <v>0</v>
      </c>
      <c r="O147" s="226">
        <f>Table2[[#This Row],[Price Per Qty]]</f>
        <v>0</v>
      </c>
      <c r="P147" s="246">
        <f t="shared" si="12"/>
        <v>0</v>
      </c>
      <c r="Q147" s="227" t="str">
        <f>IF(Table2[[#This Row],[Total Cost of Materials for Project]]&lt;&gt;0,P147*$G$9,"")</f>
        <v/>
      </c>
      <c r="R147" s="228" t="str">
        <f>IF(Table2[[#This Row],[Total Cost of Materials for Project]]&lt;&gt;0,P147*$G$10,"")</f>
        <v/>
      </c>
      <c r="S147" s="247"/>
      <c r="T147" s="230"/>
      <c r="U147" s="230"/>
      <c r="V147" s="230"/>
      <c r="W147" s="230"/>
      <c r="X147" s="230"/>
      <c r="Y147" s="230"/>
      <c r="Z147" s="230"/>
      <c r="AA147" s="230"/>
      <c r="AB147" s="6"/>
      <c r="AC147" s="248">
        <f t="shared" si="10"/>
        <v>0</v>
      </c>
      <c r="AD147" s="18" t="e">
        <f t="shared" si="13"/>
        <v>#VALUE!</v>
      </c>
      <c r="AE147" s="18" t="e">
        <f t="shared" si="14"/>
        <v>#VALUE!</v>
      </c>
      <c r="AF147" s="249">
        <f t="shared" si="11"/>
        <v>0</v>
      </c>
      <c r="AG147" s="234">
        <f>Table1[[#This Row],[Qty Placed in Service for Project]]-Table2[[#This Row],[Qty Placed in Service for Project (MUST BE &lt;= DOCUMENTATION)]]</f>
        <v>0</v>
      </c>
      <c r="AH147" s="235">
        <f>Table1[[#This Row],[Total Cost of Materials for Project]]-Table2[[#This Row],[Total Allowable Expense]]</f>
        <v>0</v>
      </c>
      <c r="AI147" s="235" t="e">
        <f>Table1[[#This Row],[Awardee Match]]-Table2[[#This Row],[Awardee Match2]]</f>
        <v>#VALUE!</v>
      </c>
      <c r="AJ147" s="235" t="e">
        <f>Table1[[#This Row],[Program Match]]-Table2[[#This Row],[Program Match2]]</f>
        <v>#VALUE!</v>
      </c>
    </row>
    <row r="148" spans="1:36" x14ac:dyDescent="0.25">
      <c r="A148" s="219">
        <f>Table1[[#This Row],[Invoice No. ]]</f>
        <v>0</v>
      </c>
      <c r="B148" s="220">
        <f>Table1[[#This Row],[PDF Name]]</f>
        <v>0</v>
      </c>
      <c r="C148" s="221">
        <f>Table1[[#This Row],[Date of Invoice]]</f>
        <v>0</v>
      </c>
      <c r="D148" s="111">
        <f>Table1[[#This Row],[Vendor Name]]</f>
        <v>0</v>
      </c>
      <c r="E148" s="237">
        <f>'1. Project Expenses'!E148</f>
        <v>0</v>
      </c>
      <c r="F148" s="238">
        <f>'1. Project Expenses'!F148</f>
        <v>0</v>
      </c>
      <c r="G148" s="239">
        <f>'1. Project Expenses'!G148</f>
        <v>0</v>
      </c>
      <c r="H148" s="240">
        <f>'1. Project Expenses'!H148</f>
        <v>0</v>
      </c>
      <c r="I148" s="241">
        <f>'1. Project Expenses'!I148</f>
        <v>0</v>
      </c>
      <c r="J148" s="242">
        <f>'1. Project Expenses'!J148</f>
        <v>0</v>
      </c>
      <c r="K148" s="115">
        <f>'1. Project Expenses'!K148</f>
        <v>0</v>
      </c>
      <c r="L148" s="243">
        <f>'1. Project Expenses'!L148</f>
        <v>0</v>
      </c>
      <c r="M148" s="244">
        <f>'1. Project Expenses'!M148</f>
        <v>0</v>
      </c>
      <c r="N148" s="245">
        <f>'1. Project Expenses'!N148</f>
        <v>0</v>
      </c>
      <c r="O148" s="226">
        <f>Table2[[#This Row],[Price Per Qty]]</f>
        <v>0</v>
      </c>
      <c r="P148" s="246">
        <f t="shared" si="12"/>
        <v>0</v>
      </c>
      <c r="Q148" s="227" t="str">
        <f>IF(Table2[[#This Row],[Total Cost of Materials for Project]]&lt;&gt;0,P148*$G$9,"")</f>
        <v/>
      </c>
      <c r="R148" s="228" t="str">
        <f>IF(Table2[[#This Row],[Total Cost of Materials for Project]]&lt;&gt;0,P148*$G$10,"")</f>
        <v/>
      </c>
      <c r="S148" s="247"/>
      <c r="T148" s="230"/>
      <c r="U148" s="230"/>
      <c r="V148" s="230"/>
      <c r="W148" s="230"/>
      <c r="X148" s="230"/>
      <c r="Y148" s="230"/>
      <c r="Z148" s="230"/>
      <c r="AA148" s="230"/>
      <c r="AB148" s="6"/>
      <c r="AC148" s="248">
        <f t="shared" si="10"/>
        <v>0</v>
      </c>
      <c r="AD148" s="18" t="e">
        <f t="shared" si="13"/>
        <v>#VALUE!</v>
      </c>
      <c r="AE148" s="18" t="e">
        <f t="shared" si="14"/>
        <v>#VALUE!</v>
      </c>
      <c r="AF148" s="249">
        <f t="shared" si="11"/>
        <v>0</v>
      </c>
      <c r="AG148" s="234">
        <f>Table1[[#This Row],[Qty Placed in Service for Project]]-Table2[[#This Row],[Qty Placed in Service for Project (MUST BE &lt;= DOCUMENTATION)]]</f>
        <v>0</v>
      </c>
      <c r="AH148" s="235">
        <f>Table1[[#This Row],[Total Cost of Materials for Project]]-Table2[[#This Row],[Total Allowable Expense]]</f>
        <v>0</v>
      </c>
      <c r="AI148" s="235" t="e">
        <f>Table1[[#This Row],[Awardee Match]]-Table2[[#This Row],[Awardee Match2]]</f>
        <v>#VALUE!</v>
      </c>
      <c r="AJ148" s="235" t="e">
        <f>Table1[[#This Row],[Program Match]]-Table2[[#This Row],[Program Match2]]</f>
        <v>#VALUE!</v>
      </c>
    </row>
    <row r="149" spans="1:36" x14ac:dyDescent="0.25">
      <c r="A149" s="219">
        <f>Table1[[#This Row],[Invoice No. ]]</f>
        <v>0</v>
      </c>
      <c r="B149" s="220">
        <f>Table1[[#This Row],[PDF Name]]</f>
        <v>0</v>
      </c>
      <c r="C149" s="221">
        <f>Table1[[#This Row],[Date of Invoice]]</f>
        <v>0</v>
      </c>
      <c r="D149" s="111">
        <f>Table1[[#This Row],[Vendor Name]]</f>
        <v>0</v>
      </c>
      <c r="E149" s="237">
        <f>'1. Project Expenses'!E149</f>
        <v>0</v>
      </c>
      <c r="F149" s="238">
        <f>'1. Project Expenses'!F149</f>
        <v>0</v>
      </c>
      <c r="G149" s="239">
        <f>'1. Project Expenses'!G149</f>
        <v>0</v>
      </c>
      <c r="H149" s="240">
        <f>'1. Project Expenses'!H149</f>
        <v>0</v>
      </c>
      <c r="I149" s="241">
        <f>'1. Project Expenses'!I149</f>
        <v>0</v>
      </c>
      <c r="J149" s="242">
        <f>'1. Project Expenses'!J149</f>
        <v>0</v>
      </c>
      <c r="K149" s="115">
        <f>'1. Project Expenses'!K149</f>
        <v>0</v>
      </c>
      <c r="L149" s="243">
        <f>'1. Project Expenses'!L149</f>
        <v>0</v>
      </c>
      <c r="M149" s="244">
        <f>'1. Project Expenses'!M149</f>
        <v>0</v>
      </c>
      <c r="N149" s="245">
        <f>'1. Project Expenses'!N149</f>
        <v>0</v>
      </c>
      <c r="O149" s="226">
        <f>Table2[[#This Row],[Price Per Qty]]</f>
        <v>0</v>
      </c>
      <c r="P149" s="246">
        <f t="shared" si="12"/>
        <v>0</v>
      </c>
      <c r="Q149" s="227" t="str">
        <f>IF(Table2[[#This Row],[Total Cost of Materials for Project]]&lt;&gt;0,P149*$G$9,"")</f>
        <v/>
      </c>
      <c r="R149" s="228" t="str">
        <f>IF(Table2[[#This Row],[Total Cost of Materials for Project]]&lt;&gt;0,P149*$G$10,"")</f>
        <v/>
      </c>
      <c r="S149" s="247"/>
      <c r="T149" s="230"/>
      <c r="U149" s="230"/>
      <c r="V149" s="230"/>
      <c r="W149" s="230"/>
      <c r="X149" s="230"/>
      <c r="Y149" s="230"/>
      <c r="Z149" s="230"/>
      <c r="AA149" s="230"/>
      <c r="AB149" s="6"/>
      <c r="AC149" s="248">
        <f t="shared" si="10"/>
        <v>0</v>
      </c>
      <c r="AD149" s="18" t="e">
        <f t="shared" si="13"/>
        <v>#VALUE!</v>
      </c>
      <c r="AE149" s="18" t="e">
        <f t="shared" si="14"/>
        <v>#VALUE!</v>
      </c>
      <c r="AF149" s="249">
        <f t="shared" si="11"/>
        <v>0</v>
      </c>
      <c r="AG149" s="234">
        <f>Table1[[#This Row],[Qty Placed in Service for Project]]-Table2[[#This Row],[Qty Placed in Service for Project (MUST BE &lt;= DOCUMENTATION)]]</f>
        <v>0</v>
      </c>
      <c r="AH149" s="235">
        <f>Table1[[#This Row],[Total Cost of Materials for Project]]-Table2[[#This Row],[Total Allowable Expense]]</f>
        <v>0</v>
      </c>
      <c r="AI149" s="235" t="e">
        <f>Table1[[#This Row],[Awardee Match]]-Table2[[#This Row],[Awardee Match2]]</f>
        <v>#VALUE!</v>
      </c>
      <c r="AJ149" s="235" t="e">
        <f>Table1[[#This Row],[Program Match]]-Table2[[#This Row],[Program Match2]]</f>
        <v>#VALUE!</v>
      </c>
    </row>
    <row r="150" spans="1:36" x14ac:dyDescent="0.25">
      <c r="A150" s="219">
        <f>Table1[[#This Row],[Invoice No. ]]</f>
        <v>0</v>
      </c>
      <c r="B150" s="220">
        <f>Table1[[#This Row],[PDF Name]]</f>
        <v>0</v>
      </c>
      <c r="C150" s="221">
        <f>Table1[[#This Row],[Date of Invoice]]</f>
        <v>0</v>
      </c>
      <c r="D150" s="111">
        <f>Table1[[#This Row],[Vendor Name]]</f>
        <v>0</v>
      </c>
      <c r="E150" s="237">
        <f>'1. Project Expenses'!E150</f>
        <v>0</v>
      </c>
      <c r="F150" s="238">
        <f>'1. Project Expenses'!F150</f>
        <v>0</v>
      </c>
      <c r="G150" s="239">
        <f>'1. Project Expenses'!G150</f>
        <v>0</v>
      </c>
      <c r="H150" s="240">
        <f>'1. Project Expenses'!H150</f>
        <v>0</v>
      </c>
      <c r="I150" s="241">
        <f>'1. Project Expenses'!I150</f>
        <v>0</v>
      </c>
      <c r="J150" s="242">
        <f>'1. Project Expenses'!J150</f>
        <v>0</v>
      </c>
      <c r="K150" s="115">
        <f>'1. Project Expenses'!K150</f>
        <v>0</v>
      </c>
      <c r="L150" s="243">
        <f>'1. Project Expenses'!L150</f>
        <v>0</v>
      </c>
      <c r="M150" s="244">
        <f>'1. Project Expenses'!M150</f>
        <v>0</v>
      </c>
      <c r="N150" s="245">
        <f>'1. Project Expenses'!N150</f>
        <v>0</v>
      </c>
      <c r="O150" s="226">
        <f>Table2[[#This Row],[Price Per Qty]]</f>
        <v>0</v>
      </c>
      <c r="P150" s="246">
        <f t="shared" si="12"/>
        <v>0</v>
      </c>
      <c r="Q150" s="227" t="str">
        <f>IF(Table2[[#This Row],[Total Cost of Materials for Project]]&lt;&gt;0,P150*$G$9,"")</f>
        <v/>
      </c>
      <c r="R150" s="228" t="str">
        <f>IF(Table2[[#This Row],[Total Cost of Materials for Project]]&lt;&gt;0,P150*$G$10,"")</f>
        <v/>
      </c>
      <c r="S150" s="247"/>
      <c r="T150" s="230"/>
      <c r="U150" s="230"/>
      <c r="V150" s="230"/>
      <c r="W150" s="230"/>
      <c r="X150" s="230"/>
      <c r="Y150" s="230"/>
      <c r="Z150" s="230"/>
      <c r="AA150" s="230"/>
      <c r="AB150" s="6"/>
      <c r="AC150" s="248">
        <f t="shared" si="10"/>
        <v>0</v>
      </c>
      <c r="AD150" s="18" t="e">
        <f t="shared" si="13"/>
        <v>#VALUE!</v>
      </c>
      <c r="AE150" s="18" t="e">
        <f t="shared" si="14"/>
        <v>#VALUE!</v>
      </c>
      <c r="AF150" s="249">
        <f t="shared" si="11"/>
        <v>0</v>
      </c>
      <c r="AG150" s="234">
        <f>Table1[[#This Row],[Qty Placed in Service for Project]]-Table2[[#This Row],[Qty Placed in Service for Project (MUST BE &lt;= DOCUMENTATION)]]</f>
        <v>0</v>
      </c>
      <c r="AH150" s="235">
        <f>Table1[[#This Row],[Total Cost of Materials for Project]]-Table2[[#This Row],[Total Allowable Expense]]</f>
        <v>0</v>
      </c>
      <c r="AI150" s="235" t="e">
        <f>Table1[[#This Row],[Awardee Match]]-Table2[[#This Row],[Awardee Match2]]</f>
        <v>#VALUE!</v>
      </c>
      <c r="AJ150" s="235" t="e">
        <f>Table1[[#This Row],[Program Match]]-Table2[[#This Row],[Program Match2]]</f>
        <v>#VALUE!</v>
      </c>
    </row>
    <row r="151" spans="1:36" x14ac:dyDescent="0.25">
      <c r="A151" s="219">
        <f>Table1[[#This Row],[Invoice No. ]]</f>
        <v>0</v>
      </c>
      <c r="B151" s="220">
        <f>Table1[[#This Row],[PDF Name]]</f>
        <v>0</v>
      </c>
      <c r="C151" s="221">
        <f>Table1[[#This Row],[Date of Invoice]]</f>
        <v>0</v>
      </c>
      <c r="D151" s="111">
        <f>Table1[[#This Row],[Vendor Name]]</f>
        <v>0</v>
      </c>
      <c r="E151" s="237">
        <f>'1. Project Expenses'!E151</f>
        <v>0</v>
      </c>
      <c r="F151" s="238">
        <f>'1. Project Expenses'!F151</f>
        <v>0</v>
      </c>
      <c r="G151" s="239">
        <f>'1. Project Expenses'!G151</f>
        <v>0</v>
      </c>
      <c r="H151" s="240">
        <f>'1. Project Expenses'!H151</f>
        <v>0</v>
      </c>
      <c r="I151" s="241">
        <f>'1. Project Expenses'!I151</f>
        <v>0</v>
      </c>
      <c r="J151" s="242">
        <f>'1. Project Expenses'!J151</f>
        <v>0</v>
      </c>
      <c r="K151" s="115">
        <f>'1. Project Expenses'!K151</f>
        <v>0</v>
      </c>
      <c r="L151" s="243">
        <f>'1. Project Expenses'!L151</f>
        <v>0</v>
      </c>
      <c r="M151" s="244">
        <f>'1. Project Expenses'!M151</f>
        <v>0</v>
      </c>
      <c r="N151" s="245">
        <f>'1. Project Expenses'!N151</f>
        <v>0</v>
      </c>
      <c r="O151" s="226">
        <f>Table2[[#This Row],[Price Per Qty]]</f>
        <v>0</v>
      </c>
      <c r="P151" s="246">
        <f t="shared" si="12"/>
        <v>0</v>
      </c>
      <c r="Q151" s="227" t="str">
        <f>IF(Table2[[#This Row],[Total Cost of Materials for Project]]&lt;&gt;0,P151*$G$9,"")</f>
        <v/>
      </c>
      <c r="R151" s="228" t="str">
        <f>IF(Table2[[#This Row],[Total Cost of Materials for Project]]&lt;&gt;0,P151*$G$10,"")</f>
        <v/>
      </c>
      <c r="S151" s="247"/>
      <c r="T151" s="230"/>
      <c r="U151" s="230"/>
      <c r="V151" s="230"/>
      <c r="W151" s="230"/>
      <c r="X151" s="230"/>
      <c r="Y151" s="230"/>
      <c r="Z151" s="230"/>
      <c r="AA151" s="230"/>
      <c r="AB151" s="6"/>
      <c r="AC151" s="248">
        <f t="shared" si="10"/>
        <v>0</v>
      </c>
      <c r="AD151" s="18" t="e">
        <f t="shared" si="13"/>
        <v>#VALUE!</v>
      </c>
      <c r="AE151" s="18" t="e">
        <f t="shared" si="14"/>
        <v>#VALUE!</v>
      </c>
      <c r="AF151" s="249">
        <f t="shared" si="11"/>
        <v>0</v>
      </c>
      <c r="AG151" s="234">
        <f>Table1[[#This Row],[Qty Placed in Service for Project]]-Table2[[#This Row],[Qty Placed in Service for Project (MUST BE &lt;= DOCUMENTATION)]]</f>
        <v>0</v>
      </c>
      <c r="AH151" s="235">
        <f>Table1[[#This Row],[Total Cost of Materials for Project]]-Table2[[#This Row],[Total Allowable Expense]]</f>
        <v>0</v>
      </c>
      <c r="AI151" s="235" t="e">
        <f>Table1[[#This Row],[Awardee Match]]-Table2[[#This Row],[Awardee Match2]]</f>
        <v>#VALUE!</v>
      </c>
      <c r="AJ151" s="235" t="e">
        <f>Table1[[#This Row],[Program Match]]-Table2[[#This Row],[Program Match2]]</f>
        <v>#VALUE!</v>
      </c>
    </row>
    <row r="152" spans="1:36" x14ac:dyDescent="0.25">
      <c r="A152" s="219">
        <f>Table1[[#This Row],[Invoice No. ]]</f>
        <v>0</v>
      </c>
      <c r="B152" s="220">
        <f>Table1[[#This Row],[PDF Name]]</f>
        <v>0</v>
      </c>
      <c r="C152" s="221">
        <f>Table1[[#This Row],[Date of Invoice]]</f>
        <v>0</v>
      </c>
      <c r="D152" s="111">
        <f>Table1[[#This Row],[Vendor Name]]</f>
        <v>0</v>
      </c>
      <c r="E152" s="237">
        <f>'1. Project Expenses'!E152</f>
        <v>0</v>
      </c>
      <c r="F152" s="238">
        <f>'1. Project Expenses'!F152</f>
        <v>0</v>
      </c>
      <c r="G152" s="239">
        <f>'1. Project Expenses'!G152</f>
        <v>0</v>
      </c>
      <c r="H152" s="240">
        <f>'1. Project Expenses'!H152</f>
        <v>0</v>
      </c>
      <c r="I152" s="241">
        <f>'1. Project Expenses'!I152</f>
        <v>0</v>
      </c>
      <c r="J152" s="242">
        <f>'1. Project Expenses'!J152</f>
        <v>0</v>
      </c>
      <c r="K152" s="115">
        <f>'1. Project Expenses'!K152</f>
        <v>0</v>
      </c>
      <c r="L152" s="243">
        <f>'1. Project Expenses'!L152</f>
        <v>0</v>
      </c>
      <c r="M152" s="244">
        <f>'1. Project Expenses'!M152</f>
        <v>0</v>
      </c>
      <c r="N152" s="245">
        <f>'1. Project Expenses'!N152</f>
        <v>0</v>
      </c>
      <c r="O152" s="226">
        <f>Table2[[#This Row],[Price Per Qty]]</f>
        <v>0</v>
      </c>
      <c r="P152" s="246">
        <f t="shared" si="12"/>
        <v>0</v>
      </c>
      <c r="Q152" s="227" t="str">
        <f>IF(Table2[[#This Row],[Total Cost of Materials for Project]]&lt;&gt;0,P152*$G$9,"")</f>
        <v/>
      </c>
      <c r="R152" s="228" t="str">
        <f>IF(Table2[[#This Row],[Total Cost of Materials for Project]]&lt;&gt;0,P152*$G$10,"")</f>
        <v/>
      </c>
      <c r="S152" s="247"/>
      <c r="T152" s="230"/>
      <c r="U152" s="230"/>
      <c r="V152" s="230"/>
      <c r="W152" s="230"/>
      <c r="X152" s="230"/>
      <c r="Y152" s="230"/>
      <c r="Z152" s="230"/>
      <c r="AA152" s="230"/>
      <c r="AB152" s="6"/>
      <c r="AC152" s="248">
        <f t="shared" si="10"/>
        <v>0</v>
      </c>
      <c r="AD152" s="18" t="e">
        <f t="shared" si="13"/>
        <v>#VALUE!</v>
      </c>
      <c r="AE152" s="18" t="e">
        <f t="shared" si="14"/>
        <v>#VALUE!</v>
      </c>
      <c r="AF152" s="249">
        <f t="shared" si="11"/>
        <v>0</v>
      </c>
      <c r="AG152" s="234">
        <f>Table1[[#This Row],[Qty Placed in Service for Project]]-Table2[[#This Row],[Qty Placed in Service for Project (MUST BE &lt;= DOCUMENTATION)]]</f>
        <v>0</v>
      </c>
      <c r="AH152" s="235">
        <f>Table1[[#This Row],[Total Cost of Materials for Project]]-Table2[[#This Row],[Total Allowable Expense]]</f>
        <v>0</v>
      </c>
      <c r="AI152" s="235" t="e">
        <f>Table1[[#This Row],[Awardee Match]]-Table2[[#This Row],[Awardee Match2]]</f>
        <v>#VALUE!</v>
      </c>
      <c r="AJ152" s="235" t="e">
        <f>Table1[[#This Row],[Program Match]]-Table2[[#This Row],[Program Match2]]</f>
        <v>#VALUE!</v>
      </c>
    </row>
    <row r="153" spans="1:36" x14ac:dyDescent="0.25">
      <c r="A153" s="219">
        <f>Table1[[#This Row],[Invoice No. ]]</f>
        <v>0</v>
      </c>
      <c r="B153" s="220">
        <f>Table1[[#This Row],[PDF Name]]</f>
        <v>0</v>
      </c>
      <c r="C153" s="221">
        <f>Table1[[#This Row],[Date of Invoice]]</f>
        <v>0</v>
      </c>
      <c r="D153" s="111">
        <f>Table1[[#This Row],[Vendor Name]]</f>
        <v>0</v>
      </c>
      <c r="E153" s="237">
        <f>'1. Project Expenses'!E153</f>
        <v>0</v>
      </c>
      <c r="F153" s="238">
        <f>'1. Project Expenses'!F153</f>
        <v>0</v>
      </c>
      <c r="G153" s="239">
        <f>'1. Project Expenses'!G153</f>
        <v>0</v>
      </c>
      <c r="H153" s="240">
        <f>'1. Project Expenses'!H153</f>
        <v>0</v>
      </c>
      <c r="I153" s="241">
        <f>'1. Project Expenses'!I153</f>
        <v>0</v>
      </c>
      <c r="J153" s="242">
        <f>'1. Project Expenses'!J153</f>
        <v>0</v>
      </c>
      <c r="K153" s="115">
        <f>'1. Project Expenses'!K153</f>
        <v>0</v>
      </c>
      <c r="L153" s="243">
        <f>'1. Project Expenses'!L153</f>
        <v>0</v>
      </c>
      <c r="M153" s="244">
        <f>'1. Project Expenses'!M153</f>
        <v>0</v>
      </c>
      <c r="N153" s="245">
        <f>'1. Project Expenses'!N153</f>
        <v>0</v>
      </c>
      <c r="O153" s="226">
        <f>Table2[[#This Row],[Price Per Qty]]</f>
        <v>0</v>
      </c>
      <c r="P153" s="246">
        <f t="shared" si="12"/>
        <v>0</v>
      </c>
      <c r="Q153" s="227" t="str">
        <f>IF(Table2[[#This Row],[Total Cost of Materials for Project]]&lt;&gt;0,P153*$G$9,"")</f>
        <v/>
      </c>
      <c r="R153" s="228" t="str">
        <f>IF(Table2[[#This Row],[Total Cost of Materials for Project]]&lt;&gt;0,P153*$G$10,"")</f>
        <v/>
      </c>
      <c r="S153" s="247"/>
      <c r="T153" s="230"/>
      <c r="U153" s="230"/>
      <c r="V153" s="230"/>
      <c r="W153" s="230"/>
      <c r="X153" s="230"/>
      <c r="Y153" s="230"/>
      <c r="Z153" s="230"/>
      <c r="AA153" s="230"/>
      <c r="AB153" s="6"/>
      <c r="AC153" s="248">
        <f t="shared" si="10"/>
        <v>0</v>
      </c>
      <c r="AD153" s="18" t="e">
        <f t="shared" si="13"/>
        <v>#VALUE!</v>
      </c>
      <c r="AE153" s="18" t="e">
        <f t="shared" si="14"/>
        <v>#VALUE!</v>
      </c>
      <c r="AF153" s="249">
        <f t="shared" si="11"/>
        <v>0</v>
      </c>
      <c r="AG153" s="234">
        <f>Table1[[#This Row],[Qty Placed in Service for Project]]-Table2[[#This Row],[Qty Placed in Service for Project (MUST BE &lt;= DOCUMENTATION)]]</f>
        <v>0</v>
      </c>
      <c r="AH153" s="235">
        <f>Table1[[#This Row],[Total Cost of Materials for Project]]-Table2[[#This Row],[Total Allowable Expense]]</f>
        <v>0</v>
      </c>
      <c r="AI153" s="235" t="e">
        <f>Table1[[#This Row],[Awardee Match]]-Table2[[#This Row],[Awardee Match2]]</f>
        <v>#VALUE!</v>
      </c>
      <c r="AJ153" s="235" t="e">
        <f>Table1[[#This Row],[Program Match]]-Table2[[#This Row],[Program Match2]]</f>
        <v>#VALUE!</v>
      </c>
    </row>
    <row r="154" spans="1:36" x14ac:dyDescent="0.25">
      <c r="A154" s="219">
        <f>Table1[[#This Row],[Invoice No. ]]</f>
        <v>0</v>
      </c>
      <c r="B154" s="220">
        <f>Table1[[#This Row],[PDF Name]]</f>
        <v>0</v>
      </c>
      <c r="C154" s="221">
        <f>Table1[[#This Row],[Date of Invoice]]</f>
        <v>0</v>
      </c>
      <c r="D154" s="111">
        <f>Table1[[#This Row],[Vendor Name]]</f>
        <v>0</v>
      </c>
      <c r="E154" s="237">
        <f>'1. Project Expenses'!E154</f>
        <v>0</v>
      </c>
      <c r="F154" s="238">
        <f>'1. Project Expenses'!F154</f>
        <v>0</v>
      </c>
      <c r="G154" s="239">
        <f>'1. Project Expenses'!G154</f>
        <v>0</v>
      </c>
      <c r="H154" s="240">
        <f>'1. Project Expenses'!H154</f>
        <v>0</v>
      </c>
      <c r="I154" s="241">
        <f>'1. Project Expenses'!I154</f>
        <v>0</v>
      </c>
      <c r="J154" s="242">
        <f>'1. Project Expenses'!J154</f>
        <v>0</v>
      </c>
      <c r="K154" s="115">
        <f>'1. Project Expenses'!K154</f>
        <v>0</v>
      </c>
      <c r="L154" s="243">
        <f>'1. Project Expenses'!L154</f>
        <v>0</v>
      </c>
      <c r="M154" s="244">
        <f>'1. Project Expenses'!M154</f>
        <v>0</v>
      </c>
      <c r="N154" s="245">
        <f>'1. Project Expenses'!N154</f>
        <v>0</v>
      </c>
      <c r="O154" s="226">
        <f>Table2[[#This Row],[Price Per Qty]]</f>
        <v>0</v>
      </c>
      <c r="P154" s="246">
        <f t="shared" si="12"/>
        <v>0</v>
      </c>
      <c r="Q154" s="227" t="str">
        <f>IF(Table2[[#This Row],[Total Cost of Materials for Project]]&lt;&gt;0,P154*$G$9,"")</f>
        <v/>
      </c>
      <c r="R154" s="228" t="str">
        <f>IF(Table2[[#This Row],[Total Cost of Materials for Project]]&lt;&gt;0,P154*$G$10,"")</f>
        <v/>
      </c>
      <c r="S154" s="247"/>
      <c r="T154" s="230"/>
      <c r="U154" s="230"/>
      <c r="V154" s="230"/>
      <c r="W154" s="230"/>
      <c r="X154" s="230"/>
      <c r="Y154" s="230"/>
      <c r="Z154" s="230"/>
      <c r="AA154" s="230"/>
      <c r="AB154" s="6"/>
      <c r="AC154" s="248">
        <f t="shared" si="10"/>
        <v>0</v>
      </c>
      <c r="AD154" s="18" t="e">
        <f t="shared" si="13"/>
        <v>#VALUE!</v>
      </c>
      <c r="AE154" s="18" t="e">
        <f t="shared" si="14"/>
        <v>#VALUE!</v>
      </c>
      <c r="AF154" s="249">
        <f t="shared" si="11"/>
        <v>0</v>
      </c>
      <c r="AG154" s="234">
        <f>Table1[[#This Row],[Qty Placed in Service for Project]]-Table2[[#This Row],[Qty Placed in Service for Project (MUST BE &lt;= DOCUMENTATION)]]</f>
        <v>0</v>
      </c>
      <c r="AH154" s="235">
        <f>Table1[[#This Row],[Total Cost of Materials for Project]]-Table2[[#This Row],[Total Allowable Expense]]</f>
        <v>0</v>
      </c>
      <c r="AI154" s="235" t="e">
        <f>Table1[[#This Row],[Awardee Match]]-Table2[[#This Row],[Awardee Match2]]</f>
        <v>#VALUE!</v>
      </c>
      <c r="AJ154" s="235" t="e">
        <f>Table1[[#This Row],[Program Match]]-Table2[[#This Row],[Program Match2]]</f>
        <v>#VALUE!</v>
      </c>
    </row>
    <row r="155" spans="1:36" x14ac:dyDescent="0.25">
      <c r="A155" s="219">
        <f>Table1[[#This Row],[Invoice No. ]]</f>
        <v>0</v>
      </c>
      <c r="B155" s="220">
        <f>Table1[[#This Row],[PDF Name]]</f>
        <v>0</v>
      </c>
      <c r="C155" s="221">
        <f>Table1[[#This Row],[Date of Invoice]]</f>
        <v>0</v>
      </c>
      <c r="D155" s="111">
        <f>Table1[[#This Row],[Vendor Name]]</f>
        <v>0</v>
      </c>
      <c r="E155" s="237">
        <f>'1. Project Expenses'!E155</f>
        <v>0</v>
      </c>
      <c r="F155" s="238">
        <f>'1. Project Expenses'!F155</f>
        <v>0</v>
      </c>
      <c r="G155" s="239">
        <f>'1. Project Expenses'!G155</f>
        <v>0</v>
      </c>
      <c r="H155" s="240">
        <f>'1. Project Expenses'!H155</f>
        <v>0</v>
      </c>
      <c r="I155" s="241">
        <f>'1. Project Expenses'!I155</f>
        <v>0</v>
      </c>
      <c r="J155" s="242">
        <f>'1. Project Expenses'!J155</f>
        <v>0</v>
      </c>
      <c r="K155" s="115">
        <f>'1. Project Expenses'!K155</f>
        <v>0</v>
      </c>
      <c r="L155" s="243">
        <f>'1. Project Expenses'!L155</f>
        <v>0</v>
      </c>
      <c r="M155" s="244">
        <f>'1. Project Expenses'!M155</f>
        <v>0</v>
      </c>
      <c r="N155" s="245">
        <f>'1. Project Expenses'!N155</f>
        <v>0</v>
      </c>
      <c r="O155" s="226">
        <f>Table2[[#This Row],[Price Per Qty]]</f>
        <v>0</v>
      </c>
      <c r="P155" s="246">
        <f t="shared" si="12"/>
        <v>0</v>
      </c>
      <c r="Q155" s="227" t="str">
        <f>IF(Table2[[#This Row],[Total Cost of Materials for Project]]&lt;&gt;0,P155*$G$9,"")</f>
        <v/>
      </c>
      <c r="R155" s="228" t="str">
        <f>IF(Table2[[#This Row],[Total Cost of Materials for Project]]&lt;&gt;0,P155*$G$10,"")</f>
        <v/>
      </c>
      <c r="S155" s="247"/>
      <c r="T155" s="230"/>
      <c r="U155" s="230"/>
      <c r="V155" s="230"/>
      <c r="W155" s="230"/>
      <c r="X155" s="230"/>
      <c r="Y155" s="230"/>
      <c r="Z155" s="230"/>
      <c r="AA155" s="230"/>
      <c r="AB155" s="6"/>
      <c r="AC155" s="248">
        <f t="shared" si="10"/>
        <v>0</v>
      </c>
      <c r="AD155" s="18" t="e">
        <f t="shared" si="13"/>
        <v>#VALUE!</v>
      </c>
      <c r="AE155" s="18" t="e">
        <f t="shared" si="14"/>
        <v>#VALUE!</v>
      </c>
      <c r="AF155" s="249">
        <f t="shared" si="11"/>
        <v>0</v>
      </c>
      <c r="AG155" s="234">
        <f>Table1[[#This Row],[Qty Placed in Service for Project]]-Table2[[#This Row],[Qty Placed in Service for Project (MUST BE &lt;= DOCUMENTATION)]]</f>
        <v>0</v>
      </c>
      <c r="AH155" s="235">
        <f>Table1[[#This Row],[Total Cost of Materials for Project]]-Table2[[#This Row],[Total Allowable Expense]]</f>
        <v>0</v>
      </c>
      <c r="AI155" s="235" t="e">
        <f>Table1[[#This Row],[Awardee Match]]-Table2[[#This Row],[Awardee Match2]]</f>
        <v>#VALUE!</v>
      </c>
      <c r="AJ155" s="235" t="e">
        <f>Table1[[#This Row],[Program Match]]-Table2[[#This Row],[Program Match2]]</f>
        <v>#VALUE!</v>
      </c>
    </row>
    <row r="156" spans="1:36" x14ac:dyDescent="0.25">
      <c r="A156" s="219">
        <f>Table1[[#This Row],[Invoice No. ]]</f>
        <v>0</v>
      </c>
      <c r="B156" s="220">
        <f>Table1[[#This Row],[PDF Name]]</f>
        <v>0</v>
      </c>
      <c r="C156" s="221">
        <f>Table1[[#This Row],[Date of Invoice]]</f>
        <v>0</v>
      </c>
      <c r="D156" s="111">
        <f>Table1[[#This Row],[Vendor Name]]</f>
        <v>0</v>
      </c>
      <c r="E156" s="237">
        <f>'1. Project Expenses'!E156</f>
        <v>0</v>
      </c>
      <c r="F156" s="238">
        <f>'1. Project Expenses'!F156</f>
        <v>0</v>
      </c>
      <c r="G156" s="239">
        <f>'1. Project Expenses'!G156</f>
        <v>0</v>
      </c>
      <c r="H156" s="240">
        <f>'1. Project Expenses'!H156</f>
        <v>0</v>
      </c>
      <c r="I156" s="241">
        <f>'1. Project Expenses'!I156</f>
        <v>0</v>
      </c>
      <c r="J156" s="242">
        <f>'1. Project Expenses'!J156</f>
        <v>0</v>
      </c>
      <c r="K156" s="115">
        <f>'1. Project Expenses'!K156</f>
        <v>0</v>
      </c>
      <c r="L156" s="243">
        <f>'1. Project Expenses'!L156</f>
        <v>0</v>
      </c>
      <c r="M156" s="244">
        <f>'1. Project Expenses'!M156</f>
        <v>0</v>
      </c>
      <c r="N156" s="245">
        <f>'1. Project Expenses'!N156</f>
        <v>0</v>
      </c>
      <c r="O156" s="226">
        <f>Table2[[#This Row],[Price Per Qty]]</f>
        <v>0</v>
      </c>
      <c r="P156" s="246">
        <f t="shared" si="12"/>
        <v>0</v>
      </c>
      <c r="Q156" s="227" t="str">
        <f>IF(Table2[[#This Row],[Total Cost of Materials for Project]]&lt;&gt;0,P156*$G$9,"")</f>
        <v/>
      </c>
      <c r="R156" s="228" t="str">
        <f>IF(Table2[[#This Row],[Total Cost of Materials for Project]]&lt;&gt;0,P156*$G$10,"")</f>
        <v/>
      </c>
      <c r="S156" s="247"/>
      <c r="T156" s="230"/>
      <c r="U156" s="230"/>
      <c r="V156" s="230"/>
      <c r="W156" s="230"/>
      <c r="X156" s="230"/>
      <c r="Y156" s="230"/>
      <c r="Z156" s="230"/>
      <c r="AA156" s="230"/>
      <c r="AB156" s="6"/>
      <c r="AC156" s="248">
        <f t="shared" si="10"/>
        <v>0</v>
      </c>
      <c r="AD156" s="18" t="e">
        <f t="shared" si="13"/>
        <v>#VALUE!</v>
      </c>
      <c r="AE156" s="18" t="e">
        <f t="shared" si="14"/>
        <v>#VALUE!</v>
      </c>
      <c r="AF156" s="249">
        <f t="shared" si="11"/>
        <v>0</v>
      </c>
      <c r="AG156" s="234">
        <f>Table1[[#This Row],[Qty Placed in Service for Project]]-Table2[[#This Row],[Qty Placed in Service for Project (MUST BE &lt;= DOCUMENTATION)]]</f>
        <v>0</v>
      </c>
      <c r="AH156" s="235">
        <f>Table1[[#This Row],[Total Cost of Materials for Project]]-Table2[[#This Row],[Total Allowable Expense]]</f>
        <v>0</v>
      </c>
      <c r="AI156" s="235" t="e">
        <f>Table1[[#This Row],[Awardee Match]]-Table2[[#This Row],[Awardee Match2]]</f>
        <v>#VALUE!</v>
      </c>
      <c r="AJ156" s="235" t="e">
        <f>Table1[[#This Row],[Program Match]]-Table2[[#This Row],[Program Match2]]</f>
        <v>#VALUE!</v>
      </c>
    </row>
    <row r="157" spans="1:36" x14ac:dyDescent="0.25">
      <c r="A157" s="219">
        <f>Table1[[#This Row],[Invoice No. ]]</f>
        <v>0</v>
      </c>
      <c r="B157" s="220">
        <f>Table1[[#This Row],[PDF Name]]</f>
        <v>0</v>
      </c>
      <c r="C157" s="221">
        <f>Table1[[#This Row],[Date of Invoice]]</f>
        <v>0</v>
      </c>
      <c r="D157" s="111">
        <f>Table1[[#This Row],[Vendor Name]]</f>
        <v>0</v>
      </c>
      <c r="E157" s="237">
        <f>'1. Project Expenses'!E157</f>
        <v>0</v>
      </c>
      <c r="F157" s="238">
        <f>'1. Project Expenses'!F157</f>
        <v>0</v>
      </c>
      <c r="G157" s="239">
        <f>'1. Project Expenses'!G157</f>
        <v>0</v>
      </c>
      <c r="H157" s="240">
        <f>'1. Project Expenses'!H157</f>
        <v>0</v>
      </c>
      <c r="I157" s="241">
        <f>'1. Project Expenses'!I157</f>
        <v>0</v>
      </c>
      <c r="J157" s="242">
        <f>'1. Project Expenses'!J157</f>
        <v>0</v>
      </c>
      <c r="K157" s="115">
        <f>'1. Project Expenses'!K157</f>
        <v>0</v>
      </c>
      <c r="L157" s="243">
        <f>'1. Project Expenses'!L157</f>
        <v>0</v>
      </c>
      <c r="M157" s="244">
        <f>'1. Project Expenses'!M157</f>
        <v>0</v>
      </c>
      <c r="N157" s="245">
        <f>'1. Project Expenses'!N157</f>
        <v>0</v>
      </c>
      <c r="O157" s="226">
        <f>Table2[[#This Row],[Price Per Qty]]</f>
        <v>0</v>
      </c>
      <c r="P157" s="246">
        <f t="shared" si="12"/>
        <v>0</v>
      </c>
      <c r="Q157" s="227" t="str">
        <f>IF(Table2[[#This Row],[Total Cost of Materials for Project]]&lt;&gt;0,P157*$G$9,"")</f>
        <v/>
      </c>
      <c r="R157" s="228" t="str">
        <f>IF(Table2[[#This Row],[Total Cost of Materials for Project]]&lt;&gt;0,P157*$G$10,"")</f>
        <v/>
      </c>
      <c r="S157" s="247"/>
      <c r="T157" s="230"/>
      <c r="U157" s="230"/>
      <c r="V157" s="230"/>
      <c r="W157" s="230"/>
      <c r="X157" s="230"/>
      <c r="Y157" s="230"/>
      <c r="Z157" s="230"/>
      <c r="AA157" s="230"/>
      <c r="AB157" s="6"/>
      <c r="AC157" s="248">
        <f t="shared" si="10"/>
        <v>0</v>
      </c>
      <c r="AD157" s="18" t="e">
        <f t="shared" si="13"/>
        <v>#VALUE!</v>
      </c>
      <c r="AE157" s="18" t="e">
        <f t="shared" si="14"/>
        <v>#VALUE!</v>
      </c>
      <c r="AF157" s="249">
        <f t="shared" si="11"/>
        <v>0</v>
      </c>
      <c r="AG157" s="234">
        <f>Table1[[#This Row],[Qty Placed in Service for Project]]-Table2[[#This Row],[Qty Placed in Service for Project (MUST BE &lt;= DOCUMENTATION)]]</f>
        <v>0</v>
      </c>
      <c r="AH157" s="235">
        <f>Table1[[#This Row],[Total Cost of Materials for Project]]-Table2[[#This Row],[Total Allowable Expense]]</f>
        <v>0</v>
      </c>
      <c r="AI157" s="235" t="e">
        <f>Table1[[#This Row],[Awardee Match]]-Table2[[#This Row],[Awardee Match2]]</f>
        <v>#VALUE!</v>
      </c>
      <c r="AJ157" s="235" t="e">
        <f>Table1[[#This Row],[Program Match]]-Table2[[#This Row],[Program Match2]]</f>
        <v>#VALUE!</v>
      </c>
    </row>
    <row r="158" spans="1:36" x14ac:dyDescent="0.25">
      <c r="A158" s="219">
        <f>Table1[[#This Row],[Invoice No. ]]</f>
        <v>0</v>
      </c>
      <c r="B158" s="220">
        <f>Table1[[#This Row],[PDF Name]]</f>
        <v>0</v>
      </c>
      <c r="C158" s="221">
        <f>Table1[[#This Row],[Date of Invoice]]</f>
        <v>0</v>
      </c>
      <c r="D158" s="111">
        <f>Table1[[#This Row],[Vendor Name]]</f>
        <v>0</v>
      </c>
      <c r="E158" s="237">
        <f>'1. Project Expenses'!E158</f>
        <v>0</v>
      </c>
      <c r="F158" s="238">
        <f>'1. Project Expenses'!F158</f>
        <v>0</v>
      </c>
      <c r="G158" s="239">
        <f>'1. Project Expenses'!G158</f>
        <v>0</v>
      </c>
      <c r="H158" s="240">
        <f>'1. Project Expenses'!H158</f>
        <v>0</v>
      </c>
      <c r="I158" s="241">
        <f>'1. Project Expenses'!I158</f>
        <v>0</v>
      </c>
      <c r="J158" s="242">
        <f>'1. Project Expenses'!J158</f>
        <v>0</v>
      </c>
      <c r="K158" s="115">
        <f>'1. Project Expenses'!K158</f>
        <v>0</v>
      </c>
      <c r="L158" s="243">
        <f>'1. Project Expenses'!L158</f>
        <v>0</v>
      </c>
      <c r="M158" s="244">
        <f>'1. Project Expenses'!M158</f>
        <v>0</v>
      </c>
      <c r="N158" s="245">
        <f>'1. Project Expenses'!N158</f>
        <v>0</v>
      </c>
      <c r="O158" s="226">
        <f>Table2[[#This Row],[Price Per Qty]]</f>
        <v>0</v>
      </c>
      <c r="P158" s="246">
        <f t="shared" si="12"/>
        <v>0</v>
      </c>
      <c r="Q158" s="227" t="str">
        <f>IF(Table2[[#This Row],[Total Cost of Materials for Project]]&lt;&gt;0,P158*$G$9,"")</f>
        <v/>
      </c>
      <c r="R158" s="228" t="str">
        <f>IF(Table2[[#This Row],[Total Cost of Materials for Project]]&lt;&gt;0,P158*$G$10,"")</f>
        <v/>
      </c>
      <c r="S158" s="247"/>
      <c r="T158" s="230"/>
      <c r="U158" s="230"/>
      <c r="V158" s="230"/>
      <c r="W158" s="230"/>
      <c r="X158" s="230"/>
      <c r="Y158" s="230"/>
      <c r="Z158" s="230"/>
      <c r="AA158" s="230"/>
      <c r="AB158" s="6"/>
      <c r="AC158" s="248">
        <f t="shared" si="10"/>
        <v>0</v>
      </c>
      <c r="AD158" s="18" t="e">
        <f t="shared" si="13"/>
        <v>#VALUE!</v>
      </c>
      <c r="AE158" s="18" t="e">
        <f t="shared" si="14"/>
        <v>#VALUE!</v>
      </c>
      <c r="AF158" s="249">
        <f t="shared" si="11"/>
        <v>0</v>
      </c>
      <c r="AG158" s="234">
        <f>Table1[[#This Row],[Qty Placed in Service for Project]]-Table2[[#This Row],[Qty Placed in Service for Project (MUST BE &lt;= DOCUMENTATION)]]</f>
        <v>0</v>
      </c>
      <c r="AH158" s="235">
        <f>Table1[[#This Row],[Total Cost of Materials for Project]]-Table2[[#This Row],[Total Allowable Expense]]</f>
        <v>0</v>
      </c>
      <c r="AI158" s="235" t="e">
        <f>Table1[[#This Row],[Awardee Match]]-Table2[[#This Row],[Awardee Match2]]</f>
        <v>#VALUE!</v>
      </c>
      <c r="AJ158" s="235" t="e">
        <f>Table1[[#This Row],[Program Match]]-Table2[[#This Row],[Program Match2]]</f>
        <v>#VALUE!</v>
      </c>
    </row>
    <row r="159" spans="1:36" x14ac:dyDescent="0.25">
      <c r="A159" s="219">
        <f>Table1[[#This Row],[Invoice No. ]]</f>
        <v>0</v>
      </c>
      <c r="B159" s="220">
        <f>Table1[[#This Row],[PDF Name]]</f>
        <v>0</v>
      </c>
      <c r="C159" s="221">
        <f>Table1[[#This Row],[Date of Invoice]]</f>
        <v>0</v>
      </c>
      <c r="D159" s="111">
        <f>Table1[[#This Row],[Vendor Name]]</f>
        <v>0</v>
      </c>
      <c r="E159" s="237">
        <f>'1. Project Expenses'!E159</f>
        <v>0</v>
      </c>
      <c r="F159" s="238">
        <f>'1. Project Expenses'!F159</f>
        <v>0</v>
      </c>
      <c r="G159" s="239">
        <f>'1. Project Expenses'!G159</f>
        <v>0</v>
      </c>
      <c r="H159" s="240">
        <f>'1. Project Expenses'!H159</f>
        <v>0</v>
      </c>
      <c r="I159" s="241">
        <f>'1. Project Expenses'!I159</f>
        <v>0</v>
      </c>
      <c r="J159" s="242">
        <f>'1. Project Expenses'!J159</f>
        <v>0</v>
      </c>
      <c r="K159" s="115">
        <f>'1. Project Expenses'!K159</f>
        <v>0</v>
      </c>
      <c r="L159" s="243">
        <f>'1. Project Expenses'!L159</f>
        <v>0</v>
      </c>
      <c r="M159" s="244">
        <f>'1. Project Expenses'!M159</f>
        <v>0</v>
      </c>
      <c r="N159" s="245">
        <f>'1. Project Expenses'!N159</f>
        <v>0</v>
      </c>
      <c r="O159" s="226">
        <f>Table2[[#This Row],[Price Per Qty]]</f>
        <v>0</v>
      </c>
      <c r="P159" s="246">
        <f t="shared" si="12"/>
        <v>0</v>
      </c>
      <c r="Q159" s="227" t="str">
        <f>IF(Table2[[#This Row],[Total Cost of Materials for Project]]&lt;&gt;0,P159*$G$9,"")</f>
        <v/>
      </c>
      <c r="R159" s="228" t="str">
        <f>IF(Table2[[#This Row],[Total Cost of Materials for Project]]&lt;&gt;0,P159*$G$10,"")</f>
        <v/>
      </c>
      <c r="S159" s="247"/>
      <c r="T159" s="230"/>
      <c r="U159" s="230"/>
      <c r="V159" s="230"/>
      <c r="W159" s="230"/>
      <c r="X159" s="230"/>
      <c r="Y159" s="230"/>
      <c r="Z159" s="230"/>
      <c r="AA159" s="230"/>
      <c r="AB159" s="6"/>
      <c r="AC159" s="248">
        <f t="shared" si="10"/>
        <v>0</v>
      </c>
      <c r="AD159" s="18" t="e">
        <f t="shared" si="13"/>
        <v>#VALUE!</v>
      </c>
      <c r="AE159" s="18" t="e">
        <f t="shared" si="14"/>
        <v>#VALUE!</v>
      </c>
      <c r="AF159" s="249">
        <f t="shared" si="11"/>
        <v>0</v>
      </c>
      <c r="AG159" s="234">
        <f>Table1[[#This Row],[Qty Placed in Service for Project]]-Table2[[#This Row],[Qty Placed in Service for Project (MUST BE &lt;= DOCUMENTATION)]]</f>
        <v>0</v>
      </c>
      <c r="AH159" s="235">
        <f>Table1[[#This Row],[Total Cost of Materials for Project]]-Table2[[#This Row],[Total Allowable Expense]]</f>
        <v>0</v>
      </c>
      <c r="AI159" s="235" t="e">
        <f>Table1[[#This Row],[Awardee Match]]-Table2[[#This Row],[Awardee Match2]]</f>
        <v>#VALUE!</v>
      </c>
      <c r="AJ159" s="235" t="e">
        <f>Table1[[#This Row],[Program Match]]-Table2[[#This Row],[Program Match2]]</f>
        <v>#VALUE!</v>
      </c>
    </row>
    <row r="160" spans="1:36" x14ac:dyDescent="0.25">
      <c r="A160" s="219">
        <f>Table1[[#This Row],[Invoice No. ]]</f>
        <v>0</v>
      </c>
      <c r="B160" s="220">
        <f>Table1[[#This Row],[PDF Name]]</f>
        <v>0</v>
      </c>
      <c r="C160" s="221">
        <f>Table1[[#This Row],[Date of Invoice]]</f>
        <v>0</v>
      </c>
      <c r="D160" s="111">
        <f>Table1[[#This Row],[Vendor Name]]</f>
        <v>0</v>
      </c>
      <c r="E160" s="237">
        <f>'1. Project Expenses'!E160</f>
        <v>0</v>
      </c>
      <c r="F160" s="238">
        <f>'1. Project Expenses'!F160</f>
        <v>0</v>
      </c>
      <c r="G160" s="239">
        <f>'1. Project Expenses'!G160</f>
        <v>0</v>
      </c>
      <c r="H160" s="240">
        <f>'1. Project Expenses'!H160</f>
        <v>0</v>
      </c>
      <c r="I160" s="241">
        <f>'1. Project Expenses'!I160</f>
        <v>0</v>
      </c>
      <c r="J160" s="242">
        <f>'1. Project Expenses'!J160</f>
        <v>0</v>
      </c>
      <c r="K160" s="115">
        <f>'1. Project Expenses'!K160</f>
        <v>0</v>
      </c>
      <c r="L160" s="243">
        <f>'1. Project Expenses'!L160</f>
        <v>0</v>
      </c>
      <c r="M160" s="244">
        <f>'1. Project Expenses'!M160</f>
        <v>0</v>
      </c>
      <c r="N160" s="245">
        <f>'1. Project Expenses'!N160</f>
        <v>0</v>
      </c>
      <c r="O160" s="226">
        <f>Table2[[#This Row],[Price Per Qty]]</f>
        <v>0</v>
      </c>
      <c r="P160" s="246">
        <f t="shared" si="12"/>
        <v>0</v>
      </c>
      <c r="Q160" s="227" t="str">
        <f>IF(Table2[[#This Row],[Total Cost of Materials for Project]]&lt;&gt;0,P160*$G$9,"")</f>
        <v/>
      </c>
      <c r="R160" s="228" t="str">
        <f>IF(Table2[[#This Row],[Total Cost of Materials for Project]]&lt;&gt;0,P160*$G$10,"")</f>
        <v/>
      </c>
      <c r="S160" s="247"/>
      <c r="T160" s="230"/>
      <c r="U160" s="230"/>
      <c r="V160" s="230"/>
      <c r="W160" s="230"/>
      <c r="X160" s="230"/>
      <c r="Y160" s="230"/>
      <c r="Z160" s="230"/>
      <c r="AA160" s="230"/>
      <c r="AB160" s="6"/>
      <c r="AC160" s="248">
        <f t="shared" si="10"/>
        <v>0</v>
      </c>
      <c r="AD160" s="18" t="e">
        <f t="shared" si="13"/>
        <v>#VALUE!</v>
      </c>
      <c r="AE160" s="18" t="e">
        <f t="shared" si="14"/>
        <v>#VALUE!</v>
      </c>
      <c r="AF160" s="249">
        <f t="shared" si="11"/>
        <v>0</v>
      </c>
      <c r="AG160" s="234">
        <f>Table1[[#This Row],[Qty Placed in Service for Project]]-Table2[[#This Row],[Qty Placed in Service for Project (MUST BE &lt;= DOCUMENTATION)]]</f>
        <v>0</v>
      </c>
      <c r="AH160" s="235">
        <f>Table1[[#This Row],[Total Cost of Materials for Project]]-Table2[[#This Row],[Total Allowable Expense]]</f>
        <v>0</v>
      </c>
      <c r="AI160" s="235" t="e">
        <f>Table1[[#This Row],[Awardee Match]]-Table2[[#This Row],[Awardee Match2]]</f>
        <v>#VALUE!</v>
      </c>
      <c r="AJ160" s="235" t="e">
        <f>Table1[[#This Row],[Program Match]]-Table2[[#This Row],[Program Match2]]</f>
        <v>#VALUE!</v>
      </c>
    </row>
    <row r="161" spans="1:36" x14ac:dyDescent="0.25">
      <c r="A161" s="219">
        <f>Table1[[#This Row],[Invoice No. ]]</f>
        <v>0</v>
      </c>
      <c r="B161" s="220">
        <f>Table1[[#This Row],[PDF Name]]</f>
        <v>0</v>
      </c>
      <c r="C161" s="221">
        <f>Table1[[#This Row],[Date of Invoice]]</f>
        <v>0</v>
      </c>
      <c r="D161" s="111">
        <f>Table1[[#This Row],[Vendor Name]]</f>
        <v>0</v>
      </c>
      <c r="E161" s="237">
        <f>'1. Project Expenses'!E161</f>
        <v>0</v>
      </c>
      <c r="F161" s="238">
        <f>'1. Project Expenses'!F161</f>
        <v>0</v>
      </c>
      <c r="G161" s="239">
        <f>'1. Project Expenses'!G161</f>
        <v>0</v>
      </c>
      <c r="H161" s="240">
        <f>'1. Project Expenses'!H161</f>
        <v>0</v>
      </c>
      <c r="I161" s="241">
        <f>'1. Project Expenses'!I161</f>
        <v>0</v>
      </c>
      <c r="J161" s="242">
        <f>'1. Project Expenses'!J161</f>
        <v>0</v>
      </c>
      <c r="K161" s="115">
        <f>'1. Project Expenses'!K161</f>
        <v>0</v>
      </c>
      <c r="L161" s="243">
        <f>'1. Project Expenses'!L161</f>
        <v>0</v>
      </c>
      <c r="M161" s="244">
        <f>'1. Project Expenses'!M161</f>
        <v>0</v>
      </c>
      <c r="N161" s="245">
        <f>'1. Project Expenses'!N161</f>
        <v>0</v>
      </c>
      <c r="O161" s="226">
        <f>Table2[[#This Row],[Price Per Qty]]</f>
        <v>0</v>
      </c>
      <c r="P161" s="246">
        <f t="shared" si="12"/>
        <v>0</v>
      </c>
      <c r="Q161" s="227" t="str">
        <f>IF(Table2[[#This Row],[Total Cost of Materials for Project]]&lt;&gt;0,P161*$G$9,"")</f>
        <v/>
      </c>
      <c r="R161" s="228" t="str">
        <f>IF(Table2[[#This Row],[Total Cost of Materials for Project]]&lt;&gt;0,P161*$G$10,"")</f>
        <v/>
      </c>
      <c r="S161" s="247"/>
      <c r="T161" s="230"/>
      <c r="U161" s="230"/>
      <c r="V161" s="230"/>
      <c r="W161" s="230"/>
      <c r="X161" s="230"/>
      <c r="Y161" s="230"/>
      <c r="Z161" s="230"/>
      <c r="AA161" s="230"/>
      <c r="AB161" s="6"/>
      <c r="AC161" s="248">
        <f t="shared" si="10"/>
        <v>0</v>
      </c>
      <c r="AD161" s="18" t="e">
        <f t="shared" si="13"/>
        <v>#VALUE!</v>
      </c>
      <c r="AE161" s="18" t="e">
        <f t="shared" si="14"/>
        <v>#VALUE!</v>
      </c>
      <c r="AF161" s="249">
        <f t="shared" si="11"/>
        <v>0</v>
      </c>
      <c r="AG161" s="234">
        <f>Table1[[#This Row],[Qty Placed in Service for Project]]-Table2[[#This Row],[Qty Placed in Service for Project (MUST BE &lt;= DOCUMENTATION)]]</f>
        <v>0</v>
      </c>
      <c r="AH161" s="235">
        <f>Table1[[#This Row],[Total Cost of Materials for Project]]-Table2[[#This Row],[Total Allowable Expense]]</f>
        <v>0</v>
      </c>
      <c r="AI161" s="235" t="e">
        <f>Table1[[#This Row],[Awardee Match]]-Table2[[#This Row],[Awardee Match2]]</f>
        <v>#VALUE!</v>
      </c>
      <c r="AJ161" s="235" t="e">
        <f>Table1[[#This Row],[Program Match]]-Table2[[#This Row],[Program Match2]]</f>
        <v>#VALUE!</v>
      </c>
    </row>
    <row r="162" spans="1:36" x14ac:dyDescent="0.25">
      <c r="A162" s="219">
        <f>Table1[[#This Row],[Invoice No. ]]</f>
        <v>0</v>
      </c>
      <c r="B162" s="220">
        <f>Table1[[#This Row],[PDF Name]]</f>
        <v>0</v>
      </c>
      <c r="C162" s="221">
        <f>Table1[[#This Row],[Date of Invoice]]</f>
        <v>0</v>
      </c>
      <c r="D162" s="111">
        <f>Table1[[#This Row],[Vendor Name]]</f>
        <v>0</v>
      </c>
      <c r="E162" s="237">
        <f>'1. Project Expenses'!E162</f>
        <v>0</v>
      </c>
      <c r="F162" s="238">
        <f>'1. Project Expenses'!F162</f>
        <v>0</v>
      </c>
      <c r="G162" s="239">
        <f>'1. Project Expenses'!G162</f>
        <v>0</v>
      </c>
      <c r="H162" s="240">
        <f>'1. Project Expenses'!H162</f>
        <v>0</v>
      </c>
      <c r="I162" s="241">
        <f>'1. Project Expenses'!I162</f>
        <v>0</v>
      </c>
      <c r="J162" s="242">
        <f>'1. Project Expenses'!J162</f>
        <v>0</v>
      </c>
      <c r="K162" s="115">
        <f>'1. Project Expenses'!K162</f>
        <v>0</v>
      </c>
      <c r="L162" s="243">
        <f>'1. Project Expenses'!L162</f>
        <v>0</v>
      </c>
      <c r="M162" s="244">
        <f>'1. Project Expenses'!M162</f>
        <v>0</v>
      </c>
      <c r="N162" s="245">
        <f>'1. Project Expenses'!N162</f>
        <v>0</v>
      </c>
      <c r="O162" s="226">
        <f>Table2[[#This Row],[Price Per Qty]]</f>
        <v>0</v>
      </c>
      <c r="P162" s="246">
        <f t="shared" si="12"/>
        <v>0</v>
      </c>
      <c r="Q162" s="227" t="str">
        <f>IF(Table2[[#This Row],[Total Cost of Materials for Project]]&lt;&gt;0,P162*$G$9,"")</f>
        <v/>
      </c>
      <c r="R162" s="228" t="str">
        <f>IF(Table2[[#This Row],[Total Cost of Materials for Project]]&lt;&gt;0,P162*$G$10,"")</f>
        <v/>
      </c>
      <c r="S162" s="247"/>
      <c r="T162" s="230"/>
      <c r="U162" s="230"/>
      <c r="V162" s="230"/>
      <c r="W162" s="230"/>
      <c r="X162" s="230"/>
      <c r="Y162" s="230"/>
      <c r="Z162" s="230"/>
      <c r="AA162" s="230"/>
      <c r="AB162" s="6"/>
      <c r="AC162" s="248">
        <f t="shared" si="10"/>
        <v>0</v>
      </c>
      <c r="AD162" s="18" t="e">
        <f t="shared" si="13"/>
        <v>#VALUE!</v>
      </c>
      <c r="AE162" s="18" t="e">
        <f t="shared" si="14"/>
        <v>#VALUE!</v>
      </c>
      <c r="AF162" s="249">
        <f t="shared" si="11"/>
        <v>0</v>
      </c>
      <c r="AG162" s="234">
        <f>Table1[[#This Row],[Qty Placed in Service for Project]]-Table2[[#This Row],[Qty Placed in Service for Project (MUST BE &lt;= DOCUMENTATION)]]</f>
        <v>0</v>
      </c>
      <c r="AH162" s="235">
        <f>Table1[[#This Row],[Total Cost of Materials for Project]]-Table2[[#This Row],[Total Allowable Expense]]</f>
        <v>0</v>
      </c>
      <c r="AI162" s="235" t="e">
        <f>Table1[[#This Row],[Awardee Match]]-Table2[[#This Row],[Awardee Match2]]</f>
        <v>#VALUE!</v>
      </c>
      <c r="AJ162" s="235" t="e">
        <f>Table1[[#This Row],[Program Match]]-Table2[[#This Row],[Program Match2]]</f>
        <v>#VALUE!</v>
      </c>
    </row>
    <row r="163" spans="1:36" x14ac:dyDescent="0.25">
      <c r="A163" s="219">
        <f>Table1[[#This Row],[Invoice No. ]]</f>
        <v>0</v>
      </c>
      <c r="B163" s="220">
        <f>Table1[[#This Row],[PDF Name]]</f>
        <v>0</v>
      </c>
      <c r="C163" s="221">
        <f>Table1[[#This Row],[Date of Invoice]]</f>
        <v>0</v>
      </c>
      <c r="D163" s="111">
        <f>Table1[[#This Row],[Vendor Name]]</f>
        <v>0</v>
      </c>
      <c r="E163" s="237">
        <f>'1. Project Expenses'!E163</f>
        <v>0</v>
      </c>
      <c r="F163" s="238">
        <f>'1. Project Expenses'!F163</f>
        <v>0</v>
      </c>
      <c r="G163" s="239">
        <f>'1. Project Expenses'!G163</f>
        <v>0</v>
      </c>
      <c r="H163" s="240">
        <f>'1. Project Expenses'!H163</f>
        <v>0</v>
      </c>
      <c r="I163" s="241">
        <f>'1. Project Expenses'!I163</f>
        <v>0</v>
      </c>
      <c r="J163" s="242">
        <f>'1. Project Expenses'!J163</f>
        <v>0</v>
      </c>
      <c r="K163" s="115">
        <f>'1. Project Expenses'!K163</f>
        <v>0</v>
      </c>
      <c r="L163" s="243">
        <f>'1. Project Expenses'!L163</f>
        <v>0</v>
      </c>
      <c r="M163" s="244">
        <f>'1. Project Expenses'!M163</f>
        <v>0</v>
      </c>
      <c r="N163" s="245">
        <f>'1. Project Expenses'!N163</f>
        <v>0</v>
      </c>
      <c r="O163" s="226">
        <f>Table2[[#This Row],[Price Per Qty]]</f>
        <v>0</v>
      </c>
      <c r="P163" s="246">
        <f t="shared" si="12"/>
        <v>0</v>
      </c>
      <c r="Q163" s="227" t="str">
        <f>IF(Table2[[#This Row],[Total Cost of Materials for Project]]&lt;&gt;0,P163*$G$9,"")</f>
        <v/>
      </c>
      <c r="R163" s="228" t="str">
        <f>IF(Table2[[#This Row],[Total Cost of Materials for Project]]&lt;&gt;0,P163*$G$10,"")</f>
        <v/>
      </c>
      <c r="S163" s="247"/>
      <c r="T163" s="230"/>
      <c r="U163" s="230"/>
      <c r="V163" s="230"/>
      <c r="W163" s="230"/>
      <c r="X163" s="230"/>
      <c r="Y163" s="230"/>
      <c r="Z163" s="230"/>
      <c r="AA163" s="230"/>
      <c r="AB163" s="6"/>
      <c r="AC163" s="248">
        <f t="shared" si="10"/>
        <v>0</v>
      </c>
      <c r="AD163" s="18" t="e">
        <f t="shared" si="13"/>
        <v>#VALUE!</v>
      </c>
      <c r="AE163" s="18" t="e">
        <f t="shared" si="14"/>
        <v>#VALUE!</v>
      </c>
      <c r="AF163" s="249">
        <f t="shared" si="11"/>
        <v>0</v>
      </c>
      <c r="AG163" s="234">
        <f>Table1[[#This Row],[Qty Placed in Service for Project]]-Table2[[#This Row],[Qty Placed in Service for Project (MUST BE &lt;= DOCUMENTATION)]]</f>
        <v>0</v>
      </c>
      <c r="AH163" s="235">
        <f>Table1[[#This Row],[Total Cost of Materials for Project]]-Table2[[#This Row],[Total Allowable Expense]]</f>
        <v>0</v>
      </c>
      <c r="AI163" s="235" t="e">
        <f>Table1[[#This Row],[Awardee Match]]-Table2[[#This Row],[Awardee Match2]]</f>
        <v>#VALUE!</v>
      </c>
      <c r="AJ163" s="235" t="e">
        <f>Table1[[#This Row],[Program Match]]-Table2[[#This Row],[Program Match2]]</f>
        <v>#VALUE!</v>
      </c>
    </row>
    <row r="164" spans="1:36" x14ac:dyDescent="0.25">
      <c r="A164" s="219">
        <f>Table1[[#This Row],[Invoice No. ]]</f>
        <v>0</v>
      </c>
      <c r="B164" s="220">
        <f>Table1[[#This Row],[PDF Name]]</f>
        <v>0</v>
      </c>
      <c r="C164" s="221">
        <f>Table1[[#This Row],[Date of Invoice]]</f>
        <v>0</v>
      </c>
      <c r="D164" s="111">
        <f>Table1[[#This Row],[Vendor Name]]</f>
        <v>0</v>
      </c>
      <c r="E164" s="237">
        <f>'1. Project Expenses'!E164</f>
        <v>0</v>
      </c>
      <c r="F164" s="238">
        <f>'1. Project Expenses'!F164</f>
        <v>0</v>
      </c>
      <c r="G164" s="239">
        <f>'1. Project Expenses'!G164</f>
        <v>0</v>
      </c>
      <c r="H164" s="240">
        <f>'1. Project Expenses'!H164</f>
        <v>0</v>
      </c>
      <c r="I164" s="241">
        <f>'1. Project Expenses'!I164</f>
        <v>0</v>
      </c>
      <c r="J164" s="242">
        <f>'1. Project Expenses'!J164</f>
        <v>0</v>
      </c>
      <c r="K164" s="115">
        <f>'1. Project Expenses'!K164</f>
        <v>0</v>
      </c>
      <c r="L164" s="243">
        <f>'1. Project Expenses'!L164</f>
        <v>0</v>
      </c>
      <c r="M164" s="244">
        <f>'1. Project Expenses'!M164</f>
        <v>0</v>
      </c>
      <c r="N164" s="245">
        <f>'1. Project Expenses'!N164</f>
        <v>0</v>
      </c>
      <c r="O164" s="226">
        <f>Table2[[#This Row],[Price Per Qty]]</f>
        <v>0</v>
      </c>
      <c r="P164" s="246">
        <f t="shared" si="12"/>
        <v>0</v>
      </c>
      <c r="Q164" s="227" t="str">
        <f>IF(Table2[[#This Row],[Total Cost of Materials for Project]]&lt;&gt;0,P164*$G$9,"")</f>
        <v/>
      </c>
      <c r="R164" s="228" t="str">
        <f>IF(Table2[[#This Row],[Total Cost of Materials for Project]]&lt;&gt;0,P164*$G$10,"")</f>
        <v/>
      </c>
      <c r="S164" s="247"/>
      <c r="T164" s="230"/>
      <c r="U164" s="230"/>
      <c r="V164" s="230"/>
      <c r="W164" s="230"/>
      <c r="X164" s="230"/>
      <c r="Y164" s="230"/>
      <c r="Z164" s="230"/>
      <c r="AA164" s="230"/>
      <c r="AB164" s="6"/>
      <c r="AC164" s="248">
        <f t="shared" si="10"/>
        <v>0</v>
      </c>
      <c r="AD164" s="18" t="e">
        <f t="shared" si="13"/>
        <v>#VALUE!</v>
      </c>
      <c r="AE164" s="18" t="e">
        <f t="shared" si="14"/>
        <v>#VALUE!</v>
      </c>
      <c r="AF164" s="249">
        <f t="shared" si="11"/>
        <v>0</v>
      </c>
      <c r="AG164" s="234">
        <f>Table1[[#This Row],[Qty Placed in Service for Project]]-Table2[[#This Row],[Qty Placed in Service for Project (MUST BE &lt;= DOCUMENTATION)]]</f>
        <v>0</v>
      </c>
      <c r="AH164" s="235">
        <f>Table1[[#This Row],[Total Cost of Materials for Project]]-Table2[[#This Row],[Total Allowable Expense]]</f>
        <v>0</v>
      </c>
      <c r="AI164" s="235" t="e">
        <f>Table1[[#This Row],[Awardee Match]]-Table2[[#This Row],[Awardee Match2]]</f>
        <v>#VALUE!</v>
      </c>
      <c r="AJ164" s="235" t="e">
        <f>Table1[[#This Row],[Program Match]]-Table2[[#This Row],[Program Match2]]</f>
        <v>#VALUE!</v>
      </c>
    </row>
    <row r="165" spans="1:36" x14ac:dyDescent="0.25">
      <c r="A165" s="219">
        <f>Table1[[#This Row],[Invoice No. ]]</f>
        <v>0</v>
      </c>
      <c r="B165" s="220">
        <f>Table1[[#This Row],[PDF Name]]</f>
        <v>0</v>
      </c>
      <c r="C165" s="221">
        <f>Table1[[#This Row],[Date of Invoice]]</f>
        <v>0</v>
      </c>
      <c r="D165" s="111">
        <f>Table1[[#This Row],[Vendor Name]]</f>
        <v>0</v>
      </c>
      <c r="E165" s="237">
        <f>'1. Project Expenses'!E165</f>
        <v>0</v>
      </c>
      <c r="F165" s="238">
        <f>'1. Project Expenses'!F165</f>
        <v>0</v>
      </c>
      <c r="G165" s="239">
        <f>'1. Project Expenses'!G165</f>
        <v>0</v>
      </c>
      <c r="H165" s="240">
        <f>'1. Project Expenses'!H165</f>
        <v>0</v>
      </c>
      <c r="I165" s="241">
        <f>'1. Project Expenses'!I165</f>
        <v>0</v>
      </c>
      <c r="J165" s="242">
        <f>'1. Project Expenses'!J165</f>
        <v>0</v>
      </c>
      <c r="K165" s="115">
        <f>'1. Project Expenses'!K165</f>
        <v>0</v>
      </c>
      <c r="L165" s="243">
        <f>'1. Project Expenses'!L165</f>
        <v>0</v>
      </c>
      <c r="M165" s="244">
        <f>'1. Project Expenses'!M165</f>
        <v>0</v>
      </c>
      <c r="N165" s="245">
        <f>'1. Project Expenses'!N165</f>
        <v>0</v>
      </c>
      <c r="O165" s="226">
        <f>Table2[[#This Row],[Price Per Qty]]</f>
        <v>0</v>
      </c>
      <c r="P165" s="246">
        <f t="shared" si="12"/>
        <v>0</v>
      </c>
      <c r="Q165" s="227" t="str">
        <f>IF(Table2[[#This Row],[Total Cost of Materials for Project]]&lt;&gt;0,P165*$G$9,"")</f>
        <v/>
      </c>
      <c r="R165" s="228" t="str">
        <f>IF(Table2[[#This Row],[Total Cost of Materials for Project]]&lt;&gt;0,P165*$G$10,"")</f>
        <v/>
      </c>
      <c r="S165" s="247"/>
      <c r="T165" s="230"/>
      <c r="U165" s="230"/>
      <c r="V165" s="230"/>
      <c r="W165" s="230"/>
      <c r="X165" s="230"/>
      <c r="Y165" s="230"/>
      <c r="Z165" s="230"/>
      <c r="AA165" s="230"/>
      <c r="AB165" s="6"/>
      <c r="AC165" s="248">
        <f t="shared" si="10"/>
        <v>0</v>
      </c>
      <c r="AD165" s="18" t="e">
        <f t="shared" si="13"/>
        <v>#VALUE!</v>
      </c>
      <c r="AE165" s="18" t="e">
        <f t="shared" si="14"/>
        <v>#VALUE!</v>
      </c>
      <c r="AF165" s="249">
        <f t="shared" si="11"/>
        <v>0</v>
      </c>
      <c r="AG165" s="234">
        <f>Table1[[#This Row],[Qty Placed in Service for Project]]-Table2[[#This Row],[Qty Placed in Service for Project (MUST BE &lt;= DOCUMENTATION)]]</f>
        <v>0</v>
      </c>
      <c r="AH165" s="235">
        <f>Table1[[#This Row],[Total Cost of Materials for Project]]-Table2[[#This Row],[Total Allowable Expense]]</f>
        <v>0</v>
      </c>
      <c r="AI165" s="235" t="e">
        <f>Table1[[#This Row],[Awardee Match]]-Table2[[#This Row],[Awardee Match2]]</f>
        <v>#VALUE!</v>
      </c>
      <c r="AJ165" s="235" t="e">
        <f>Table1[[#This Row],[Program Match]]-Table2[[#This Row],[Program Match2]]</f>
        <v>#VALUE!</v>
      </c>
    </row>
    <row r="166" spans="1:36" x14ac:dyDescent="0.25">
      <c r="A166" s="219">
        <f>Table1[[#This Row],[Invoice No. ]]</f>
        <v>0</v>
      </c>
      <c r="B166" s="220">
        <f>Table1[[#This Row],[PDF Name]]</f>
        <v>0</v>
      </c>
      <c r="C166" s="221">
        <f>Table1[[#This Row],[Date of Invoice]]</f>
        <v>0</v>
      </c>
      <c r="D166" s="111">
        <f>Table1[[#This Row],[Vendor Name]]</f>
        <v>0</v>
      </c>
      <c r="E166" s="237">
        <f>'1. Project Expenses'!E166</f>
        <v>0</v>
      </c>
      <c r="F166" s="238">
        <f>'1. Project Expenses'!F166</f>
        <v>0</v>
      </c>
      <c r="G166" s="239">
        <f>'1. Project Expenses'!G166</f>
        <v>0</v>
      </c>
      <c r="H166" s="240">
        <f>'1. Project Expenses'!H166</f>
        <v>0</v>
      </c>
      <c r="I166" s="241">
        <f>'1. Project Expenses'!I166</f>
        <v>0</v>
      </c>
      <c r="J166" s="242">
        <f>'1. Project Expenses'!J166</f>
        <v>0</v>
      </c>
      <c r="K166" s="115">
        <f>'1. Project Expenses'!K166</f>
        <v>0</v>
      </c>
      <c r="L166" s="243">
        <f>'1. Project Expenses'!L166</f>
        <v>0</v>
      </c>
      <c r="M166" s="244">
        <f>'1. Project Expenses'!M166</f>
        <v>0</v>
      </c>
      <c r="N166" s="245">
        <f>'1. Project Expenses'!N166</f>
        <v>0</v>
      </c>
      <c r="O166" s="226">
        <f>Table2[[#This Row],[Price Per Qty]]</f>
        <v>0</v>
      </c>
      <c r="P166" s="246">
        <f t="shared" si="12"/>
        <v>0</v>
      </c>
      <c r="Q166" s="227" t="str">
        <f>IF(Table2[[#This Row],[Total Cost of Materials for Project]]&lt;&gt;0,P166*$G$9,"")</f>
        <v/>
      </c>
      <c r="R166" s="228" t="str">
        <f>IF(Table2[[#This Row],[Total Cost of Materials for Project]]&lt;&gt;0,P166*$G$10,"")</f>
        <v/>
      </c>
      <c r="S166" s="247"/>
      <c r="T166" s="230"/>
      <c r="U166" s="230"/>
      <c r="V166" s="230"/>
      <c r="W166" s="230"/>
      <c r="X166" s="230"/>
      <c r="Y166" s="230"/>
      <c r="Z166" s="230"/>
      <c r="AA166" s="230"/>
      <c r="AB166" s="6"/>
      <c r="AC166" s="248">
        <f t="shared" si="10"/>
        <v>0</v>
      </c>
      <c r="AD166" s="18" t="e">
        <f t="shared" si="13"/>
        <v>#VALUE!</v>
      </c>
      <c r="AE166" s="18" t="e">
        <f t="shared" si="14"/>
        <v>#VALUE!</v>
      </c>
      <c r="AF166" s="249">
        <f t="shared" si="11"/>
        <v>0</v>
      </c>
      <c r="AG166" s="234">
        <f>Table1[[#This Row],[Qty Placed in Service for Project]]-Table2[[#This Row],[Qty Placed in Service for Project (MUST BE &lt;= DOCUMENTATION)]]</f>
        <v>0</v>
      </c>
      <c r="AH166" s="235">
        <f>Table1[[#This Row],[Total Cost of Materials for Project]]-Table2[[#This Row],[Total Allowable Expense]]</f>
        <v>0</v>
      </c>
      <c r="AI166" s="235" t="e">
        <f>Table1[[#This Row],[Awardee Match]]-Table2[[#This Row],[Awardee Match2]]</f>
        <v>#VALUE!</v>
      </c>
      <c r="AJ166" s="235" t="e">
        <f>Table1[[#This Row],[Program Match]]-Table2[[#This Row],[Program Match2]]</f>
        <v>#VALUE!</v>
      </c>
    </row>
    <row r="167" spans="1:36" x14ac:dyDescent="0.25">
      <c r="A167" s="219">
        <f>Table1[[#This Row],[Invoice No. ]]</f>
        <v>0</v>
      </c>
      <c r="B167" s="220">
        <f>Table1[[#This Row],[PDF Name]]</f>
        <v>0</v>
      </c>
      <c r="C167" s="221">
        <f>Table1[[#This Row],[Date of Invoice]]</f>
        <v>0</v>
      </c>
      <c r="D167" s="111">
        <f>Table1[[#This Row],[Vendor Name]]</f>
        <v>0</v>
      </c>
      <c r="E167" s="237">
        <f>'1. Project Expenses'!E167</f>
        <v>0</v>
      </c>
      <c r="F167" s="238">
        <f>'1. Project Expenses'!F167</f>
        <v>0</v>
      </c>
      <c r="G167" s="239">
        <f>'1. Project Expenses'!G167</f>
        <v>0</v>
      </c>
      <c r="H167" s="240">
        <f>'1. Project Expenses'!H167</f>
        <v>0</v>
      </c>
      <c r="I167" s="241">
        <f>'1. Project Expenses'!I167</f>
        <v>0</v>
      </c>
      <c r="J167" s="242">
        <f>'1. Project Expenses'!J167</f>
        <v>0</v>
      </c>
      <c r="K167" s="115">
        <f>'1. Project Expenses'!K167</f>
        <v>0</v>
      </c>
      <c r="L167" s="243">
        <f>'1. Project Expenses'!L167</f>
        <v>0</v>
      </c>
      <c r="M167" s="244">
        <f>'1. Project Expenses'!M167</f>
        <v>0</v>
      </c>
      <c r="N167" s="245">
        <f>'1. Project Expenses'!N167</f>
        <v>0</v>
      </c>
      <c r="O167" s="226">
        <f>Table2[[#This Row],[Price Per Qty]]</f>
        <v>0</v>
      </c>
      <c r="P167" s="246">
        <f t="shared" si="12"/>
        <v>0</v>
      </c>
      <c r="Q167" s="227" t="str">
        <f>IF(Table2[[#This Row],[Total Cost of Materials for Project]]&lt;&gt;0,P167*$G$9,"")</f>
        <v/>
      </c>
      <c r="R167" s="228" t="str">
        <f>IF(Table2[[#This Row],[Total Cost of Materials for Project]]&lt;&gt;0,P167*$G$10,"")</f>
        <v/>
      </c>
      <c r="S167" s="247"/>
      <c r="T167" s="230"/>
      <c r="U167" s="230"/>
      <c r="V167" s="230"/>
      <c r="W167" s="230"/>
      <c r="X167" s="230"/>
      <c r="Y167" s="230"/>
      <c r="Z167" s="230"/>
      <c r="AA167" s="230"/>
      <c r="AB167" s="6"/>
      <c r="AC167" s="248">
        <f t="shared" si="10"/>
        <v>0</v>
      </c>
      <c r="AD167" s="18" t="e">
        <f t="shared" si="13"/>
        <v>#VALUE!</v>
      </c>
      <c r="AE167" s="18" t="e">
        <f t="shared" si="14"/>
        <v>#VALUE!</v>
      </c>
      <c r="AF167" s="249">
        <f t="shared" si="11"/>
        <v>0</v>
      </c>
      <c r="AG167" s="234">
        <f>Table1[[#This Row],[Qty Placed in Service for Project]]-Table2[[#This Row],[Qty Placed in Service for Project (MUST BE &lt;= DOCUMENTATION)]]</f>
        <v>0</v>
      </c>
      <c r="AH167" s="235">
        <f>Table1[[#This Row],[Total Cost of Materials for Project]]-Table2[[#This Row],[Total Allowable Expense]]</f>
        <v>0</v>
      </c>
      <c r="AI167" s="235" t="e">
        <f>Table1[[#This Row],[Awardee Match]]-Table2[[#This Row],[Awardee Match2]]</f>
        <v>#VALUE!</v>
      </c>
      <c r="AJ167" s="235" t="e">
        <f>Table1[[#This Row],[Program Match]]-Table2[[#This Row],[Program Match2]]</f>
        <v>#VALUE!</v>
      </c>
    </row>
    <row r="168" spans="1:36" x14ac:dyDescent="0.25">
      <c r="A168" s="219">
        <f>Table1[[#This Row],[Invoice No. ]]</f>
        <v>0</v>
      </c>
      <c r="B168" s="220">
        <f>Table1[[#This Row],[PDF Name]]</f>
        <v>0</v>
      </c>
      <c r="C168" s="221">
        <f>Table1[[#This Row],[Date of Invoice]]</f>
        <v>0</v>
      </c>
      <c r="D168" s="111">
        <f>Table1[[#This Row],[Vendor Name]]</f>
        <v>0</v>
      </c>
      <c r="E168" s="237">
        <f>'1. Project Expenses'!E168</f>
        <v>0</v>
      </c>
      <c r="F168" s="238">
        <f>'1. Project Expenses'!F168</f>
        <v>0</v>
      </c>
      <c r="G168" s="239">
        <f>'1. Project Expenses'!G168</f>
        <v>0</v>
      </c>
      <c r="H168" s="240">
        <f>'1. Project Expenses'!H168</f>
        <v>0</v>
      </c>
      <c r="I168" s="241">
        <f>'1. Project Expenses'!I168</f>
        <v>0</v>
      </c>
      <c r="J168" s="242">
        <f>'1. Project Expenses'!J168</f>
        <v>0</v>
      </c>
      <c r="K168" s="115">
        <f>'1. Project Expenses'!K168</f>
        <v>0</v>
      </c>
      <c r="L168" s="243">
        <f>'1. Project Expenses'!L168</f>
        <v>0</v>
      </c>
      <c r="M168" s="244">
        <f>'1. Project Expenses'!M168</f>
        <v>0</v>
      </c>
      <c r="N168" s="245">
        <f>'1. Project Expenses'!N168</f>
        <v>0</v>
      </c>
      <c r="O168" s="226">
        <f>Table2[[#This Row],[Price Per Qty]]</f>
        <v>0</v>
      </c>
      <c r="P168" s="246">
        <f t="shared" si="12"/>
        <v>0</v>
      </c>
      <c r="Q168" s="227" t="str">
        <f>IF(Table2[[#This Row],[Total Cost of Materials for Project]]&lt;&gt;0,P168*$G$9,"")</f>
        <v/>
      </c>
      <c r="R168" s="228" t="str">
        <f>IF(Table2[[#This Row],[Total Cost of Materials for Project]]&lt;&gt;0,P168*$G$10,"")</f>
        <v/>
      </c>
      <c r="S168" s="247"/>
      <c r="T168" s="230"/>
      <c r="U168" s="230"/>
      <c r="V168" s="230"/>
      <c r="W168" s="230"/>
      <c r="X168" s="230"/>
      <c r="Y168" s="230"/>
      <c r="Z168" s="230"/>
      <c r="AA168" s="230"/>
      <c r="AB168" s="6"/>
      <c r="AC168" s="248">
        <f t="shared" si="10"/>
        <v>0</v>
      </c>
      <c r="AD168" s="18" t="e">
        <f t="shared" si="13"/>
        <v>#VALUE!</v>
      </c>
      <c r="AE168" s="18" t="e">
        <f t="shared" si="14"/>
        <v>#VALUE!</v>
      </c>
      <c r="AF168" s="249">
        <f t="shared" si="11"/>
        <v>0</v>
      </c>
      <c r="AG168" s="234">
        <f>Table1[[#This Row],[Qty Placed in Service for Project]]-Table2[[#This Row],[Qty Placed in Service for Project (MUST BE &lt;= DOCUMENTATION)]]</f>
        <v>0</v>
      </c>
      <c r="AH168" s="235">
        <f>Table1[[#This Row],[Total Cost of Materials for Project]]-Table2[[#This Row],[Total Allowable Expense]]</f>
        <v>0</v>
      </c>
      <c r="AI168" s="235" t="e">
        <f>Table1[[#This Row],[Awardee Match]]-Table2[[#This Row],[Awardee Match2]]</f>
        <v>#VALUE!</v>
      </c>
      <c r="AJ168" s="235" t="e">
        <f>Table1[[#This Row],[Program Match]]-Table2[[#This Row],[Program Match2]]</f>
        <v>#VALUE!</v>
      </c>
    </row>
    <row r="169" spans="1:36" x14ac:dyDescent="0.25">
      <c r="A169" s="219">
        <f>Table1[[#This Row],[Invoice No. ]]</f>
        <v>0</v>
      </c>
      <c r="B169" s="220">
        <f>Table1[[#This Row],[PDF Name]]</f>
        <v>0</v>
      </c>
      <c r="C169" s="221">
        <f>Table1[[#This Row],[Date of Invoice]]</f>
        <v>0</v>
      </c>
      <c r="D169" s="111">
        <f>Table1[[#This Row],[Vendor Name]]</f>
        <v>0</v>
      </c>
      <c r="E169" s="237">
        <f>'1. Project Expenses'!E169</f>
        <v>0</v>
      </c>
      <c r="F169" s="238">
        <f>'1. Project Expenses'!F169</f>
        <v>0</v>
      </c>
      <c r="G169" s="239">
        <f>'1. Project Expenses'!G169</f>
        <v>0</v>
      </c>
      <c r="H169" s="240">
        <f>'1. Project Expenses'!H169</f>
        <v>0</v>
      </c>
      <c r="I169" s="241">
        <f>'1. Project Expenses'!I169</f>
        <v>0</v>
      </c>
      <c r="J169" s="242">
        <f>'1. Project Expenses'!J169</f>
        <v>0</v>
      </c>
      <c r="K169" s="115">
        <f>'1. Project Expenses'!K169</f>
        <v>0</v>
      </c>
      <c r="L169" s="243">
        <f>'1. Project Expenses'!L169</f>
        <v>0</v>
      </c>
      <c r="M169" s="244">
        <f>'1. Project Expenses'!M169</f>
        <v>0</v>
      </c>
      <c r="N169" s="245">
        <f>'1. Project Expenses'!N169</f>
        <v>0</v>
      </c>
      <c r="O169" s="226">
        <f>Table2[[#This Row],[Price Per Qty]]</f>
        <v>0</v>
      </c>
      <c r="P169" s="246">
        <f t="shared" si="12"/>
        <v>0</v>
      </c>
      <c r="Q169" s="227" t="str">
        <f>IF(Table2[[#This Row],[Total Cost of Materials for Project]]&lt;&gt;0,P169*$G$9,"")</f>
        <v/>
      </c>
      <c r="R169" s="228" t="str">
        <f>IF(Table2[[#This Row],[Total Cost of Materials for Project]]&lt;&gt;0,P169*$G$10,"")</f>
        <v/>
      </c>
      <c r="S169" s="247"/>
      <c r="T169" s="230"/>
      <c r="U169" s="230"/>
      <c r="V169" s="230"/>
      <c r="W169" s="230"/>
      <c r="X169" s="230"/>
      <c r="Y169" s="230"/>
      <c r="Z169" s="230"/>
      <c r="AA169" s="230"/>
      <c r="AB169" s="6"/>
      <c r="AC169" s="248">
        <f t="shared" si="10"/>
        <v>0</v>
      </c>
      <c r="AD169" s="18" t="e">
        <f t="shared" si="13"/>
        <v>#VALUE!</v>
      </c>
      <c r="AE169" s="18" t="e">
        <f t="shared" si="14"/>
        <v>#VALUE!</v>
      </c>
      <c r="AF169" s="249">
        <f t="shared" si="11"/>
        <v>0</v>
      </c>
      <c r="AG169" s="234">
        <f>Table1[[#This Row],[Qty Placed in Service for Project]]-Table2[[#This Row],[Qty Placed in Service for Project (MUST BE &lt;= DOCUMENTATION)]]</f>
        <v>0</v>
      </c>
      <c r="AH169" s="235">
        <f>Table1[[#This Row],[Total Cost of Materials for Project]]-Table2[[#This Row],[Total Allowable Expense]]</f>
        <v>0</v>
      </c>
      <c r="AI169" s="235" t="e">
        <f>Table1[[#This Row],[Awardee Match]]-Table2[[#This Row],[Awardee Match2]]</f>
        <v>#VALUE!</v>
      </c>
      <c r="AJ169" s="235" t="e">
        <f>Table1[[#This Row],[Program Match]]-Table2[[#This Row],[Program Match2]]</f>
        <v>#VALUE!</v>
      </c>
    </row>
    <row r="170" spans="1:36" x14ac:dyDescent="0.25">
      <c r="A170" s="219">
        <f>Table1[[#This Row],[Invoice No. ]]</f>
        <v>0</v>
      </c>
      <c r="B170" s="220">
        <f>Table1[[#This Row],[PDF Name]]</f>
        <v>0</v>
      </c>
      <c r="C170" s="221">
        <f>Table1[[#This Row],[Date of Invoice]]</f>
        <v>0</v>
      </c>
      <c r="D170" s="111">
        <f>Table1[[#This Row],[Vendor Name]]</f>
        <v>0</v>
      </c>
      <c r="E170" s="237">
        <f>'1. Project Expenses'!E170</f>
        <v>0</v>
      </c>
      <c r="F170" s="238">
        <f>'1. Project Expenses'!F170</f>
        <v>0</v>
      </c>
      <c r="G170" s="239">
        <f>'1. Project Expenses'!G170</f>
        <v>0</v>
      </c>
      <c r="H170" s="240">
        <f>'1. Project Expenses'!H170</f>
        <v>0</v>
      </c>
      <c r="I170" s="241">
        <f>'1. Project Expenses'!I170</f>
        <v>0</v>
      </c>
      <c r="J170" s="242">
        <f>'1. Project Expenses'!J170</f>
        <v>0</v>
      </c>
      <c r="K170" s="115">
        <f>'1. Project Expenses'!K170</f>
        <v>0</v>
      </c>
      <c r="L170" s="243">
        <f>'1. Project Expenses'!L170</f>
        <v>0</v>
      </c>
      <c r="M170" s="244">
        <f>'1. Project Expenses'!M170</f>
        <v>0</v>
      </c>
      <c r="N170" s="245">
        <f>'1. Project Expenses'!N170</f>
        <v>0</v>
      </c>
      <c r="O170" s="226">
        <f>Table2[[#This Row],[Price Per Qty]]</f>
        <v>0</v>
      </c>
      <c r="P170" s="246">
        <f t="shared" si="12"/>
        <v>0</v>
      </c>
      <c r="Q170" s="227" t="str">
        <f>IF(Table2[[#This Row],[Total Cost of Materials for Project]]&lt;&gt;0,P170*$G$9,"")</f>
        <v/>
      </c>
      <c r="R170" s="228" t="str">
        <f>IF(Table2[[#This Row],[Total Cost of Materials for Project]]&lt;&gt;0,P170*$G$10,"")</f>
        <v/>
      </c>
      <c r="S170" s="247"/>
      <c r="T170" s="230"/>
      <c r="U170" s="230"/>
      <c r="V170" s="230"/>
      <c r="W170" s="230"/>
      <c r="X170" s="230"/>
      <c r="Y170" s="230"/>
      <c r="Z170" s="230"/>
      <c r="AA170" s="230"/>
      <c r="AB170" s="6"/>
      <c r="AC170" s="248">
        <f t="shared" si="10"/>
        <v>0</v>
      </c>
      <c r="AD170" s="18" t="e">
        <f t="shared" si="13"/>
        <v>#VALUE!</v>
      </c>
      <c r="AE170" s="18" t="e">
        <f t="shared" si="14"/>
        <v>#VALUE!</v>
      </c>
      <c r="AF170" s="249">
        <f t="shared" si="11"/>
        <v>0</v>
      </c>
      <c r="AG170" s="234">
        <f>Table1[[#This Row],[Qty Placed in Service for Project]]-Table2[[#This Row],[Qty Placed in Service for Project (MUST BE &lt;= DOCUMENTATION)]]</f>
        <v>0</v>
      </c>
      <c r="AH170" s="235">
        <f>Table1[[#This Row],[Total Cost of Materials for Project]]-Table2[[#This Row],[Total Allowable Expense]]</f>
        <v>0</v>
      </c>
      <c r="AI170" s="235" t="e">
        <f>Table1[[#This Row],[Awardee Match]]-Table2[[#This Row],[Awardee Match2]]</f>
        <v>#VALUE!</v>
      </c>
      <c r="AJ170" s="235" t="e">
        <f>Table1[[#This Row],[Program Match]]-Table2[[#This Row],[Program Match2]]</f>
        <v>#VALUE!</v>
      </c>
    </row>
    <row r="171" spans="1:36" x14ac:dyDescent="0.25">
      <c r="A171" s="219">
        <f>Table1[[#This Row],[Invoice No. ]]</f>
        <v>0</v>
      </c>
      <c r="B171" s="220">
        <f>Table1[[#This Row],[PDF Name]]</f>
        <v>0</v>
      </c>
      <c r="C171" s="221">
        <f>Table1[[#This Row],[Date of Invoice]]</f>
        <v>0</v>
      </c>
      <c r="D171" s="111">
        <f>Table1[[#This Row],[Vendor Name]]</f>
        <v>0</v>
      </c>
      <c r="E171" s="237">
        <f>'1. Project Expenses'!E171</f>
        <v>0</v>
      </c>
      <c r="F171" s="238">
        <f>'1. Project Expenses'!F171</f>
        <v>0</v>
      </c>
      <c r="G171" s="239">
        <f>'1. Project Expenses'!G171</f>
        <v>0</v>
      </c>
      <c r="H171" s="240">
        <f>'1. Project Expenses'!H171</f>
        <v>0</v>
      </c>
      <c r="I171" s="241">
        <f>'1. Project Expenses'!I171</f>
        <v>0</v>
      </c>
      <c r="J171" s="242">
        <f>'1. Project Expenses'!J171</f>
        <v>0</v>
      </c>
      <c r="K171" s="115">
        <f>'1. Project Expenses'!K171</f>
        <v>0</v>
      </c>
      <c r="L171" s="243">
        <f>'1. Project Expenses'!L171</f>
        <v>0</v>
      </c>
      <c r="M171" s="244">
        <f>'1. Project Expenses'!M171</f>
        <v>0</v>
      </c>
      <c r="N171" s="245">
        <f>'1. Project Expenses'!N171</f>
        <v>0</v>
      </c>
      <c r="O171" s="226">
        <f>Table2[[#This Row],[Price Per Qty]]</f>
        <v>0</v>
      </c>
      <c r="P171" s="246">
        <f t="shared" si="12"/>
        <v>0</v>
      </c>
      <c r="Q171" s="227" t="str">
        <f>IF(Table2[[#This Row],[Total Cost of Materials for Project]]&lt;&gt;0,P171*$G$9,"")</f>
        <v/>
      </c>
      <c r="R171" s="228" t="str">
        <f>IF(Table2[[#This Row],[Total Cost of Materials for Project]]&lt;&gt;0,P171*$G$10,"")</f>
        <v/>
      </c>
      <c r="S171" s="247"/>
      <c r="T171" s="230"/>
      <c r="U171" s="230"/>
      <c r="V171" s="230"/>
      <c r="W171" s="230"/>
      <c r="X171" s="230"/>
      <c r="Y171" s="230"/>
      <c r="Z171" s="230"/>
      <c r="AA171" s="230"/>
      <c r="AB171" s="6"/>
      <c r="AC171" s="248">
        <f t="shared" si="10"/>
        <v>0</v>
      </c>
      <c r="AD171" s="18" t="e">
        <f t="shared" si="13"/>
        <v>#VALUE!</v>
      </c>
      <c r="AE171" s="18" t="e">
        <f t="shared" si="14"/>
        <v>#VALUE!</v>
      </c>
      <c r="AF171" s="249">
        <f t="shared" si="11"/>
        <v>0</v>
      </c>
      <c r="AG171" s="234">
        <f>Table1[[#This Row],[Qty Placed in Service for Project]]-Table2[[#This Row],[Qty Placed in Service for Project (MUST BE &lt;= DOCUMENTATION)]]</f>
        <v>0</v>
      </c>
      <c r="AH171" s="235">
        <f>Table1[[#This Row],[Total Cost of Materials for Project]]-Table2[[#This Row],[Total Allowable Expense]]</f>
        <v>0</v>
      </c>
      <c r="AI171" s="235" t="e">
        <f>Table1[[#This Row],[Awardee Match]]-Table2[[#This Row],[Awardee Match2]]</f>
        <v>#VALUE!</v>
      </c>
      <c r="AJ171" s="235" t="e">
        <f>Table1[[#This Row],[Program Match]]-Table2[[#This Row],[Program Match2]]</f>
        <v>#VALUE!</v>
      </c>
    </row>
    <row r="172" spans="1:36" x14ac:dyDescent="0.25">
      <c r="A172" s="219">
        <f>Table1[[#This Row],[Invoice No. ]]</f>
        <v>0</v>
      </c>
      <c r="B172" s="220">
        <f>Table1[[#This Row],[PDF Name]]</f>
        <v>0</v>
      </c>
      <c r="C172" s="221">
        <f>Table1[[#This Row],[Date of Invoice]]</f>
        <v>0</v>
      </c>
      <c r="D172" s="111">
        <f>Table1[[#This Row],[Vendor Name]]</f>
        <v>0</v>
      </c>
      <c r="E172" s="237">
        <f>'1. Project Expenses'!E172</f>
        <v>0</v>
      </c>
      <c r="F172" s="238">
        <f>'1. Project Expenses'!F172</f>
        <v>0</v>
      </c>
      <c r="G172" s="239">
        <f>'1. Project Expenses'!G172</f>
        <v>0</v>
      </c>
      <c r="H172" s="240">
        <f>'1. Project Expenses'!H172</f>
        <v>0</v>
      </c>
      <c r="I172" s="241">
        <f>'1. Project Expenses'!I172</f>
        <v>0</v>
      </c>
      <c r="J172" s="242">
        <f>'1. Project Expenses'!J172</f>
        <v>0</v>
      </c>
      <c r="K172" s="115">
        <f>'1. Project Expenses'!K172</f>
        <v>0</v>
      </c>
      <c r="L172" s="243">
        <f>'1. Project Expenses'!L172</f>
        <v>0</v>
      </c>
      <c r="M172" s="244">
        <f>'1. Project Expenses'!M172</f>
        <v>0</v>
      </c>
      <c r="N172" s="245">
        <f>'1. Project Expenses'!N172</f>
        <v>0</v>
      </c>
      <c r="O172" s="226">
        <f>Table2[[#This Row],[Price Per Qty]]</f>
        <v>0</v>
      </c>
      <c r="P172" s="246">
        <f t="shared" si="12"/>
        <v>0</v>
      </c>
      <c r="Q172" s="227" t="str">
        <f>IF(Table2[[#This Row],[Total Cost of Materials for Project]]&lt;&gt;0,P172*$G$9,"")</f>
        <v/>
      </c>
      <c r="R172" s="228" t="str">
        <f>IF(Table2[[#This Row],[Total Cost of Materials for Project]]&lt;&gt;0,P172*$G$10,"")</f>
        <v/>
      </c>
      <c r="S172" s="247"/>
      <c r="T172" s="230"/>
      <c r="U172" s="230"/>
      <c r="V172" s="230"/>
      <c r="W172" s="230"/>
      <c r="X172" s="230"/>
      <c r="Y172" s="230"/>
      <c r="Z172" s="230"/>
      <c r="AA172" s="230"/>
      <c r="AB172" s="6"/>
      <c r="AC172" s="248">
        <f t="shared" si="10"/>
        <v>0</v>
      </c>
      <c r="AD172" s="18" t="e">
        <f t="shared" si="13"/>
        <v>#VALUE!</v>
      </c>
      <c r="AE172" s="18" t="e">
        <f t="shared" si="14"/>
        <v>#VALUE!</v>
      </c>
      <c r="AF172" s="249">
        <f t="shared" si="11"/>
        <v>0</v>
      </c>
      <c r="AG172" s="234">
        <f>Table1[[#This Row],[Qty Placed in Service for Project]]-Table2[[#This Row],[Qty Placed in Service for Project (MUST BE &lt;= DOCUMENTATION)]]</f>
        <v>0</v>
      </c>
      <c r="AH172" s="235">
        <f>Table1[[#This Row],[Total Cost of Materials for Project]]-Table2[[#This Row],[Total Allowable Expense]]</f>
        <v>0</v>
      </c>
      <c r="AI172" s="235" t="e">
        <f>Table1[[#This Row],[Awardee Match]]-Table2[[#This Row],[Awardee Match2]]</f>
        <v>#VALUE!</v>
      </c>
      <c r="AJ172" s="235" t="e">
        <f>Table1[[#This Row],[Program Match]]-Table2[[#This Row],[Program Match2]]</f>
        <v>#VALUE!</v>
      </c>
    </row>
    <row r="173" spans="1:36" x14ac:dyDescent="0.25">
      <c r="A173" s="219">
        <f>Table1[[#This Row],[Invoice No. ]]</f>
        <v>0</v>
      </c>
      <c r="B173" s="220">
        <f>Table1[[#This Row],[PDF Name]]</f>
        <v>0</v>
      </c>
      <c r="C173" s="221">
        <f>Table1[[#This Row],[Date of Invoice]]</f>
        <v>0</v>
      </c>
      <c r="D173" s="111">
        <f>Table1[[#This Row],[Vendor Name]]</f>
        <v>0</v>
      </c>
      <c r="E173" s="237">
        <f>'1. Project Expenses'!E173</f>
        <v>0</v>
      </c>
      <c r="F173" s="238">
        <f>'1. Project Expenses'!F173</f>
        <v>0</v>
      </c>
      <c r="G173" s="239">
        <f>'1. Project Expenses'!G173</f>
        <v>0</v>
      </c>
      <c r="H173" s="240">
        <f>'1. Project Expenses'!H173</f>
        <v>0</v>
      </c>
      <c r="I173" s="241">
        <f>'1. Project Expenses'!I173</f>
        <v>0</v>
      </c>
      <c r="J173" s="242">
        <f>'1. Project Expenses'!J173</f>
        <v>0</v>
      </c>
      <c r="K173" s="115">
        <f>'1. Project Expenses'!K173</f>
        <v>0</v>
      </c>
      <c r="L173" s="243">
        <f>'1. Project Expenses'!L173</f>
        <v>0</v>
      </c>
      <c r="M173" s="244">
        <f>'1. Project Expenses'!M173</f>
        <v>0</v>
      </c>
      <c r="N173" s="245">
        <f>'1. Project Expenses'!N173</f>
        <v>0</v>
      </c>
      <c r="O173" s="226">
        <f>Table2[[#This Row],[Price Per Qty]]</f>
        <v>0</v>
      </c>
      <c r="P173" s="246">
        <f t="shared" si="12"/>
        <v>0</v>
      </c>
      <c r="Q173" s="227" t="str">
        <f>IF(Table2[[#This Row],[Total Cost of Materials for Project]]&lt;&gt;0,P173*$G$9,"")</f>
        <v/>
      </c>
      <c r="R173" s="228" t="str">
        <f>IF(Table2[[#This Row],[Total Cost of Materials for Project]]&lt;&gt;0,P173*$G$10,"")</f>
        <v/>
      </c>
      <c r="S173" s="247"/>
      <c r="T173" s="230"/>
      <c r="U173" s="230"/>
      <c r="V173" s="230"/>
      <c r="W173" s="230"/>
      <c r="X173" s="230"/>
      <c r="Y173" s="230"/>
      <c r="Z173" s="230"/>
      <c r="AA173" s="230"/>
      <c r="AB173" s="6"/>
      <c r="AC173" s="248">
        <f t="shared" si="10"/>
        <v>0</v>
      </c>
      <c r="AD173" s="18" t="e">
        <f t="shared" si="13"/>
        <v>#VALUE!</v>
      </c>
      <c r="AE173" s="18" t="e">
        <f t="shared" si="14"/>
        <v>#VALUE!</v>
      </c>
      <c r="AF173" s="249">
        <f t="shared" si="11"/>
        <v>0</v>
      </c>
      <c r="AG173" s="234">
        <f>Table1[[#This Row],[Qty Placed in Service for Project]]-Table2[[#This Row],[Qty Placed in Service for Project (MUST BE &lt;= DOCUMENTATION)]]</f>
        <v>0</v>
      </c>
      <c r="AH173" s="235">
        <f>Table1[[#This Row],[Total Cost of Materials for Project]]-Table2[[#This Row],[Total Allowable Expense]]</f>
        <v>0</v>
      </c>
      <c r="AI173" s="235" t="e">
        <f>Table1[[#This Row],[Awardee Match]]-Table2[[#This Row],[Awardee Match2]]</f>
        <v>#VALUE!</v>
      </c>
      <c r="AJ173" s="235" t="e">
        <f>Table1[[#This Row],[Program Match]]-Table2[[#This Row],[Program Match2]]</f>
        <v>#VALUE!</v>
      </c>
    </row>
    <row r="174" spans="1:36" x14ac:dyDescent="0.25">
      <c r="A174" s="219">
        <f>Table1[[#This Row],[Invoice No. ]]</f>
        <v>0</v>
      </c>
      <c r="B174" s="220">
        <f>Table1[[#This Row],[PDF Name]]</f>
        <v>0</v>
      </c>
      <c r="C174" s="221">
        <f>Table1[[#This Row],[Date of Invoice]]</f>
        <v>0</v>
      </c>
      <c r="D174" s="111">
        <f>Table1[[#This Row],[Vendor Name]]</f>
        <v>0</v>
      </c>
      <c r="E174" s="237">
        <f>'1. Project Expenses'!E174</f>
        <v>0</v>
      </c>
      <c r="F174" s="238">
        <f>'1. Project Expenses'!F174</f>
        <v>0</v>
      </c>
      <c r="G174" s="239">
        <f>'1. Project Expenses'!G174</f>
        <v>0</v>
      </c>
      <c r="H174" s="240">
        <f>'1. Project Expenses'!H174</f>
        <v>0</v>
      </c>
      <c r="I174" s="241">
        <f>'1. Project Expenses'!I174</f>
        <v>0</v>
      </c>
      <c r="J174" s="242">
        <f>'1. Project Expenses'!J174</f>
        <v>0</v>
      </c>
      <c r="K174" s="115">
        <f>'1. Project Expenses'!K174</f>
        <v>0</v>
      </c>
      <c r="L174" s="243">
        <f>'1. Project Expenses'!L174</f>
        <v>0</v>
      </c>
      <c r="M174" s="244">
        <f>'1. Project Expenses'!M174</f>
        <v>0</v>
      </c>
      <c r="N174" s="245">
        <f>'1. Project Expenses'!N174</f>
        <v>0</v>
      </c>
      <c r="O174" s="226">
        <f>Table2[[#This Row],[Price Per Qty]]</f>
        <v>0</v>
      </c>
      <c r="P174" s="246">
        <f t="shared" si="12"/>
        <v>0</v>
      </c>
      <c r="Q174" s="227" t="str">
        <f>IF(Table2[[#This Row],[Total Cost of Materials for Project]]&lt;&gt;0,P174*$G$9,"")</f>
        <v/>
      </c>
      <c r="R174" s="228" t="str">
        <f>IF(Table2[[#This Row],[Total Cost of Materials for Project]]&lt;&gt;0,P174*$G$10,"")</f>
        <v/>
      </c>
      <c r="S174" s="247"/>
      <c r="T174" s="230"/>
      <c r="U174" s="230"/>
      <c r="V174" s="230"/>
      <c r="W174" s="230"/>
      <c r="X174" s="230"/>
      <c r="Y174" s="230"/>
      <c r="Z174" s="230"/>
      <c r="AA174" s="230"/>
      <c r="AB174" s="6"/>
      <c r="AC174" s="248">
        <f t="shared" si="10"/>
        <v>0</v>
      </c>
      <c r="AD174" s="18" t="e">
        <f t="shared" si="13"/>
        <v>#VALUE!</v>
      </c>
      <c r="AE174" s="18" t="e">
        <f t="shared" si="14"/>
        <v>#VALUE!</v>
      </c>
      <c r="AF174" s="249">
        <f t="shared" si="11"/>
        <v>0</v>
      </c>
      <c r="AG174" s="234">
        <f>Table1[[#This Row],[Qty Placed in Service for Project]]-Table2[[#This Row],[Qty Placed in Service for Project (MUST BE &lt;= DOCUMENTATION)]]</f>
        <v>0</v>
      </c>
      <c r="AH174" s="235">
        <f>Table1[[#This Row],[Total Cost of Materials for Project]]-Table2[[#This Row],[Total Allowable Expense]]</f>
        <v>0</v>
      </c>
      <c r="AI174" s="235" t="e">
        <f>Table1[[#This Row],[Awardee Match]]-Table2[[#This Row],[Awardee Match2]]</f>
        <v>#VALUE!</v>
      </c>
      <c r="AJ174" s="235" t="e">
        <f>Table1[[#This Row],[Program Match]]-Table2[[#This Row],[Program Match2]]</f>
        <v>#VALUE!</v>
      </c>
    </row>
    <row r="175" spans="1:36" x14ac:dyDescent="0.25">
      <c r="A175" s="219">
        <f>Table1[[#This Row],[Invoice No. ]]</f>
        <v>0</v>
      </c>
      <c r="B175" s="220">
        <f>Table1[[#This Row],[PDF Name]]</f>
        <v>0</v>
      </c>
      <c r="C175" s="221">
        <f>Table1[[#This Row],[Date of Invoice]]</f>
        <v>0</v>
      </c>
      <c r="D175" s="111">
        <f>Table1[[#This Row],[Vendor Name]]</f>
        <v>0</v>
      </c>
      <c r="E175" s="237">
        <f>'1. Project Expenses'!E175</f>
        <v>0</v>
      </c>
      <c r="F175" s="238">
        <f>'1. Project Expenses'!F175</f>
        <v>0</v>
      </c>
      <c r="G175" s="239">
        <f>'1. Project Expenses'!G175</f>
        <v>0</v>
      </c>
      <c r="H175" s="240">
        <f>'1. Project Expenses'!H175</f>
        <v>0</v>
      </c>
      <c r="I175" s="241">
        <f>'1. Project Expenses'!I175</f>
        <v>0</v>
      </c>
      <c r="J175" s="242">
        <f>'1. Project Expenses'!J175</f>
        <v>0</v>
      </c>
      <c r="K175" s="115">
        <f>'1. Project Expenses'!K175</f>
        <v>0</v>
      </c>
      <c r="L175" s="243">
        <f>'1. Project Expenses'!L175</f>
        <v>0</v>
      </c>
      <c r="M175" s="244">
        <f>'1. Project Expenses'!M175</f>
        <v>0</v>
      </c>
      <c r="N175" s="245">
        <f>'1. Project Expenses'!N175</f>
        <v>0</v>
      </c>
      <c r="O175" s="226">
        <f>Table2[[#This Row],[Price Per Qty]]</f>
        <v>0</v>
      </c>
      <c r="P175" s="246">
        <f t="shared" si="12"/>
        <v>0</v>
      </c>
      <c r="Q175" s="227" t="str">
        <f>IF(Table2[[#This Row],[Total Cost of Materials for Project]]&lt;&gt;0,P175*$G$9,"")</f>
        <v/>
      </c>
      <c r="R175" s="228" t="str">
        <f>IF(Table2[[#This Row],[Total Cost of Materials for Project]]&lt;&gt;0,P175*$G$10,"")</f>
        <v/>
      </c>
      <c r="S175" s="247"/>
      <c r="T175" s="230"/>
      <c r="U175" s="230"/>
      <c r="V175" s="230"/>
      <c r="W175" s="230"/>
      <c r="X175" s="230"/>
      <c r="Y175" s="230"/>
      <c r="Z175" s="230"/>
      <c r="AA175" s="230"/>
      <c r="AB175" s="6"/>
      <c r="AC175" s="248">
        <f t="shared" si="10"/>
        <v>0</v>
      </c>
      <c r="AD175" s="18" t="e">
        <f t="shared" si="13"/>
        <v>#VALUE!</v>
      </c>
      <c r="AE175" s="18" t="e">
        <f t="shared" si="14"/>
        <v>#VALUE!</v>
      </c>
      <c r="AF175" s="249">
        <f t="shared" si="11"/>
        <v>0</v>
      </c>
      <c r="AG175" s="234">
        <f>Table1[[#This Row],[Qty Placed in Service for Project]]-Table2[[#This Row],[Qty Placed in Service for Project (MUST BE &lt;= DOCUMENTATION)]]</f>
        <v>0</v>
      </c>
      <c r="AH175" s="235">
        <f>Table1[[#This Row],[Total Cost of Materials for Project]]-Table2[[#This Row],[Total Allowable Expense]]</f>
        <v>0</v>
      </c>
      <c r="AI175" s="235" t="e">
        <f>Table1[[#This Row],[Awardee Match]]-Table2[[#This Row],[Awardee Match2]]</f>
        <v>#VALUE!</v>
      </c>
      <c r="AJ175" s="235" t="e">
        <f>Table1[[#This Row],[Program Match]]-Table2[[#This Row],[Program Match2]]</f>
        <v>#VALUE!</v>
      </c>
    </row>
    <row r="176" spans="1:36" x14ac:dyDescent="0.25">
      <c r="A176" s="219">
        <f>Table1[[#This Row],[Invoice No. ]]</f>
        <v>0</v>
      </c>
      <c r="B176" s="220">
        <f>Table1[[#This Row],[PDF Name]]</f>
        <v>0</v>
      </c>
      <c r="C176" s="221">
        <f>Table1[[#This Row],[Date of Invoice]]</f>
        <v>0</v>
      </c>
      <c r="D176" s="111">
        <f>Table1[[#This Row],[Vendor Name]]</f>
        <v>0</v>
      </c>
      <c r="E176" s="237">
        <f>'1. Project Expenses'!E176</f>
        <v>0</v>
      </c>
      <c r="F176" s="238">
        <f>'1. Project Expenses'!F176</f>
        <v>0</v>
      </c>
      <c r="G176" s="239">
        <f>'1. Project Expenses'!G176</f>
        <v>0</v>
      </c>
      <c r="H176" s="240">
        <f>'1. Project Expenses'!H176</f>
        <v>0</v>
      </c>
      <c r="I176" s="241">
        <f>'1. Project Expenses'!I176</f>
        <v>0</v>
      </c>
      <c r="J176" s="242">
        <f>'1. Project Expenses'!J176</f>
        <v>0</v>
      </c>
      <c r="K176" s="115">
        <f>'1. Project Expenses'!K176</f>
        <v>0</v>
      </c>
      <c r="L176" s="243">
        <f>'1. Project Expenses'!L176</f>
        <v>0</v>
      </c>
      <c r="M176" s="244">
        <f>'1. Project Expenses'!M176</f>
        <v>0</v>
      </c>
      <c r="N176" s="245">
        <f>'1. Project Expenses'!N176</f>
        <v>0</v>
      </c>
      <c r="O176" s="226">
        <f>Table2[[#This Row],[Price Per Qty]]</f>
        <v>0</v>
      </c>
      <c r="P176" s="246">
        <f t="shared" si="12"/>
        <v>0</v>
      </c>
      <c r="Q176" s="227" t="str">
        <f>IF(Table2[[#This Row],[Total Cost of Materials for Project]]&lt;&gt;0,P176*$G$9,"")</f>
        <v/>
      </c>
      <c r="R176" s="228" t="str">
        <f>IF(Table2[[#This Row],[Total Cost of Materials for Project]]&lt;&gt;0,P176*$G$10,"")</f>
        <v/>
      </c>
      <c r="S176" s="247"/>
      <c r="T176" s="230"/>
      <c r="U176" s="230"/>
      <c r="V176" s="230"/>
      <c r="W176" s="230"/>
      <c r="X176" s="230"/>
      <c r="Y176" s="230"/>
      <c r="Z176" s="230"/>
      <c r="AA176" s="230"/>
      <c r="AB176" s="6"/>
      <c r="AC176" s="248">
        <f t="shared" si="10"/>
        <v>0</v>
      </c>
      <c r="AD176" s="18" t="e">
        <f t="shared" si="13"/>
        <v>#VALUE!</v>
      </c>
      <c r="AE176" s="18" t="e">
        <f t="shared" si="14"/>
        <v>#VALUE!</v>
      </c>
      <c r="AF176" s="249">
        <f t="shared" si="11"/>
        <v>0</v>
      </c>
      <c r="AG176" s="234">
        <f>Table1[[#This Row],[Qty Placed in Service for Project]]-Table2[[#This Row],[Qty Placed in Service for Project (MUST BE &lt;= DOCUMENTATION)]]</f>
        <v>0</v>
      </c>
      <c r="AH176" s="235">
        <f>Table1[[#This Row],[Total Cost of Materials for Project]]-Table2[[#This Row],[Total Allowable Expense]]</f>
        <v>0</v>
      </c>
      <c r="AI176" s="235" t="e">
        <f>Table1[[#This Row],[Awardee Match]]-Table2[[#This Row],[Awardee Match2]]</f>
        <v>#VALUE!</v>
      </c>
      <c r="AJ176" s="235" t="e">
        <f>Table1[[#This Row],[Program Match]]-Table2[[#This Row],[Program Match2]]</f>
        <v>#VALUE!</v>
      </c>
    </row>
    <row r="177" spans="1:36" x14ac:dyDescent="0.25">
      <c r="A177" s="219">
        <f>Table1[[#This Row],[Invoice No. ]]</f>
        <v>0</v>
      </c>
      <c r="B177" s="220">
        <f>Table1[[#This Row],[PDF Name]]</f>
        <v>0</v>
      </c>
      <c r="C177" s="221">
        <f>Table1[[#This Row],[Date of Invoice]]</f>
        <v>0</v>
      </c>
      <c r="D177" s="111">
        <f>Table1[[#This Row],[Vendor Name]]</f>
        <v>0</v>
      </c>
      <c r="E177" s="237">
        <f>'1. Project Expenses'!E177</f>
        <v>0</v>
      </c>
      <c r="F177" s="238">
        <f>'1. Project Expenses'!F177</f>
        <v>0</v>
      </c>
      <c r="G177" s="239">
        <f>'1. Project Expenses'!G177</f>
        <v>0</v>
      </c>
      <c r="H177" s="240">
        <f>'1. Project Expenses'!H177</f>
        <v>0</v>
      </c>
      <c r="I177" s="241">
        <f>'1. Project Expenses'!I177</f>
        <v>0</v>
      </c>
      <c r="J177" s="242">
        <f>'1. Project Expenses'!J177</f>
        <v>0</v>
      </c>
      <c r="K177" s="115">
        <f>'1. Project Expenses'!K177</f>
        <v>0</v>
      </c>
      <c r="L177" s="243">
        <f>'1. Project Expenses'!L177</f>
        <v>0</v>
      </c>
      <c r="M177" s="244">
        <f>'1. Project Expenses'!M177</f>
        <v>0</v>
      </c>
      <c r="N177" s="245">
        <f>'1. Project Expenses'!N177</f>
        <v>0</v>
      </c>
      <c r="O177" s="226">
        <f>Table2[[#This Row],[Price Per Qty]]</f>
        <v>0</v>
      </c>
      <c r="P177" s="246">
        <f t="shared" si="12"/>
        <v>0</v>
      </c>
      <c r="Q177" s="227" t="str">
        <f>IF(Table2[[#This Row],[Total Cost of Materials for Project]]&lt;&gt;0,P177*$G$9,"")</f>
        <v/>
      </c>
      <c r="R177" s="228" t="str">
        <f>IF(Table2[[#This Row],[Total Cost of Materials for Project]]&lt;&gt;0,P177*$G$10,"")</f>
        <v/>
      </c>
      <c r="S177" s="247"/>
      <c r="T177" s="230"/>
      <c r="U177" s="230"/>
      <c r="V177" s="230"/>
      <c r="W177" s="230"/>
      <c r="X177" s="230"/>
      <c r="Y177" s="230"/>
      <c r="Z177" s="230"/>
      <c r="AA177" s="230"/>
      <c r="AB177" s="6"/>
      <c r="AC177" s="248">
        <f t="shared" si="10"/>
        <v>0</v>
      </c>
      <c r="AD177" s="18" t="e">
        <f t="shared" si="13"/>
        <v>#VALUE!</v>
      </c>
      <c r="AE177" s="18" t="e">
        <f t="shared" si="14"/>
        <v>#VALUE!</v>
      </c>
      <c r="AF177" s="249">
        <f t="shared" si="11"/>
        <v>0</v>
      </c>
      <c r="AG177" s="234">
        <f>Table1[[#This Row],[Qty Placed in Service for Project]]-Table2[[#This Row],[Qty Placed in Service for Project (MUST BE &lt;= DOCUMENTATION)]]</f>
        <v>0</v>
      </c>
      <c r="AH177" s="235">
        <f>Table1[[#This Row],[Total Cost of Materials for Project]]-Table2[[#This Row],[Total Allowable Expense]]</f>
        <v>0</v>
      </c>
      <c r="AI177" s="235" t="e">
        <f>Table1[[#This Row],[Awardee Match]]-Table2[[#This Row],[Awardee Match2]]</f>
        <v>#VALUE!</v>
      </c>
      <c r="AJ177" s="235" t="e">
        <f>Table1[[#This Row],[Program Match]]-Table2[[#This Row],[Program Match2]]</f>
        <v>#VALUE!</v>
      </c>
    </row>
    <row r="178" spans="1:36" x14ac:dyDescent="0.25">
      <c r="A178" s="219">
        <f>Table1[[#This Row],[Invoice No. ]]</f>
        <v>0</v>
      </c>
      <c r="B178" s="220">
        <f>Table1[[#This Row],[PDF Name]]</f>
        <v>0</v>
      </c>
      <c r="C178" s="221">
        <f>Table1[[#This Row],[Date of Invoice]]</f>
        <v>0</v>
      </c>
      <c r="D178" s="111">
        <f>Table1[[#This Row],[Vendor Name]]</f>
        <v>0</v>
      </c>
      <c r="E178" s="237">
        <f>'1. Project Expenses'!E178</f>
        <v>0</v>
      </c>
      <c r="F178" s="238">
        <f>'1. Project Expenses'!F178</f>
        <v>0</v>
      </c>
      <c r="G178" s="239">
        <f>'1. Project Expenses'!G178</f>
        <v>0</v>
      </c>
      <c r="H178" s="240">
        <f>'1. Project Expenses'!H178</f>
        <v>0</v>
      </c>
      <c r="I178" s="241">
        <f>'1. Project Expenses'!I178</f>
        <v>0</v>
      </c>
      <c r="J178" s="242">
        <f>'1. Project Expenses'!J178</f>
        <v>0</v>
      </c>
      <c r="K178" s="115">
        <f>'1. Project Expenses'!K178</f>
        <v>0</v>
      </c>
      <c r="L178" s="243">
        <f>'1. Project Expenses'!L178</f>
        <v>0</v>
      </c>
      <c r="M178" s="244">
        <f>'1. Project Expenses'!M178</f>
        <v>0</v>
      </c>
      <c r="N178" s="245">
        <f>'1. Project Expenses'!N178</f>
        <v>0</v>
      </c>
      <c r="O178" s="226">
        <f>Table2[[#This Row],[Price Per Qty]]</f>
        <v>0</v>
      </c>
      <c r="P178" s="246">
        <f t="shared" si="12"/>
        <v>0</v>
      </c>
      <c r="Q178" s="227" t="str">
        <f>IF(Table2[[#This Row],[Total Cost of Materials for Project]]&lt;&gt;0,P178*$G$9,"")</f>
        <v/>
      </c>
      <c r="R178" s="228" t="str">
        <f>IF(Table2[[#This Row],[Total Cost of Materials for Project]]&lt;&gt;0,P178*$G$10,"")</f>
        <v/>
      </c>
      <c r="S178" s="247"/>
      <c r="T178" s="230"/>
      <c r="U178" s="230"/>
      <c r="V178" s="230"/>
      <c r="W178" s="230"/>
      <c r="X178" s="230"/>
      <c r="Y178" s="230"/>
      <c r="Z178" s="230"/>
      <c r="AA178" s="230"/>
      <c r="AB178" s="6"/>
      <c r="AC178" s="248">
        <f t="shared" ref="AC178:AC329" si="15">SUMIF(AA178, "Yes", P178)</f>
        <v>0</v>
      </c>
      <c r="AD178" s="18" t="e">
        <f t="shared" si="13"/>
        <v>#VALUE!</v>
      </c>
      <c r="AE178" s="18" t="e">
        <f t="shared" si="14"/>
        <v>#VALUE!</v>
      </c>
      <c r="AF178" s="249">
        <f t="shared" ref="AF178:AF329" si="16">SUMIF(AA178, "No", P178)</f>
        <v>0</v>
      </c>
      <c r="AG178" s="234">
        <f>Table1[[#This Row],[Qty Placed in Service for Project]]-Table2[[#This Row],[Qty Placed in Service for Project (MUST BE &lt;= DOCUMENTATION)]]</f>
        <v>0</v>
      </c>
      <c r="AH178" s="235">
        <f>Table1[[#This Row],[Total Cost of Materials for Project]]-Table2[[#This Row],[Total Allowable Expense]]</f>
        <v>0</v>
      </c>
      <c r="AI178" s="235" t="e">
        <f>Table1[[#This Row],[Awardee Match]]-Table2[[#This Row],[Awardee Match2]]</f>
        <v>#VALUE!</v>
      </c>
      <c r="AJ178" s="235" t="e">
        <f>Table1[[#This Row],[Program Match]]-Table2[[#This Row],[Program Match2]]</f>
        <v>#VALUE!</v>
      </c>
    </row>
    <row r="179" spans="1:36" x14ac:dyDescent="0.25">
      <c r="A179" s="219">
        <f>Table1[[#This Row],[Invoice No. ]]</f>
        <v>0</v>
      </c>
      <c r="B179" s="220">
        <f>Table1[[#This Row],[PDF Name]]</f>
        <v>0</v>
      </c>
      <c r="C179" s="221">
        <f>Table1[[#This Row],[Date of Invoice]]</f>
        <v>0</v>
      </c>
      <c r="D179" s="111">
        <f>Table1[[#This Row],[Vendor Name]]</f>
        <v>0</v>
      </c>
      <c r="E179" s="237">
        <f>'1. Project Expenses'!E179</f>
        <v>0</v>
      </c>
      <c r="F179" s="238">
        <f>'1. Project Expenses'!F179</f>
        <v>0</v>
      </c>
      <c r="G179" s="239">
        <f>'1. Project Expenses'!G179</f>
        <v>0</v>
      </c>
      <c r="H179" s="240">
        <f>'1. Project Expenses'!H179</f>
        <v>0</v>
      </c>
      <c r="I179" s="241">
        <f>'1. Project Expenses'!I179</f>
        <v>0</v>
      </c>
      <c r="J179" s="242">
        <f>'1. Project Expenses'!J179</f>
        <v>0</v>
      </c>
      <c r="K179" s="115">
        <f>'1. Project Expenses'!K179</f>
        <v>0</v>
      </c>
      <c r="L179" s="243">
        <f>'1. Project Expenses'!L179</f>
        <v>0</v>
      </c>
      <c r="M179" s="244">
        <f>'1. Project Expenses'!M179</f>
        <v>0</v>
      </c>
      <c r="N179" s="245">
        <f>'1. Project Expenses'!N179</f>
        <v>0</v>
      </c>
      <c r="O179" s="226">
        <f>Table2[[#This Row],[Price Per Qty]]</f>
        <v>0</v>
      </c>
      <c r="P179" s="246">
        <f t="shared" si="12"/>
        <v>0</v>
      </c>
      <c r="Q179" s="227" t="str">
        <f>IF(Table2[[#This Row],[Total Cost of Materials for Project]]&lt;&gt;0,P179*$G$9,"")</f>
        <v/>
      </c>
      <c r="R179" s="228" t="str">
        <f>IF(Table2[[#This Row],[Total Cost of Materials for Project]]&lt;&gt;0,P179*$G$10,"")</f>
        <v/>
      </c>
      <c r="S179" s="247"/>
      <c r="T179" s="230"/>
      <c r="U179" s="230"/>
      <c r="V179" s="230"/>
      <c r="W179" s="230"/>
      <c r="X179" s="230"/>
      <c r="Y179" s="230"/>
      <c r="Z179" s="230"/>
      <c r="AA179" s="230"/>
      <c r="AB179" s="6"/>
      <c r="AC179" s="248">
        <f t="shared" si="15"/>
        <v>0</v>
      </c>
      <c r="AD179" s="18" t="e">
        <f t="shared" si="13"/>
        <v>#VALUE!</v>
      </c>
      <c r="AE179" s="18" t="e">
        <f t="shared" si="14"/>
        <v>#VALUE!</v>
      </c>
      <c r="AF179" s="249">
        <f t="shared" si="16"/>
        <v>0</v>
      </c>
      <c r="AG179" s="234">
        <f>Table1[[#This Row],[Qty Placed in Service for Project]]-Table2[[#This Row],[Qty Placed in Service for Project (MUST BE &lt;= DOCUMENTATION)]]</f>
        <v>0</v>
      </c>
      <c r="AH179" s="235">
        <f>Table1[[#This Row],[Total Cost of Materials for Project]]-Table2[[#This Row],[Total Allowable Expense]]</f>
        <v>0</v>
      </c>
      <c r="AI179" s="235" t="e">
        <f>Table1[[#This Row],[Awardee Match]]-Table2[[#This Row],[Awardee Match2]]</f>
        <v>#VALUE!</v>
      </c>
      <c r="AJ179" s="235" t="e">
        <f>Table1[[#This Row],[Program Match]]-Table2[[#This Row],[Program Match2]]</f>
        <v>#VALUE!</v>
      </c>
    </row>
    <row r="180" spans="1:36" x14ac:dyDescent="0.25">
      <c r="A180" s="219">
        <f>Table1[[#This Row],[Invoice No. ]]</f>
        <v>0</v>
      </c>
      <c r="B180" s="220">
        <f>Table1[[#This Row],[PDF Name]]</f>
        <v>0</v>
      </c>
      <c r="C180" s="221">
        <f>Table1[[#This Row],[Date of Invoice]]</f>
        <v>0</v>
      </c>
      <c r="D180" s="111">
        <f>Table1[[#This Row],[Vendor Name]]</f>
        <v>0</v>
      </c>
      <c r="E180" s="237">
        <f>'1. Project Expenses'!E180</f>
        <v>0</v>
      </c>
      <c r="F180" s="238">
        <f>'1. Project Expenses'!F180</f>
        <v>0</v>
      </c>
      <c r="G180" s="239">
        <f>'1. Project Expenses'!G180</f>
        <v>0</v>
      </c>
      <c r="H180" s="240">
        <f>'1. Project Expenses'!H180</f>
        <v>0</v>
      </c>
      <c r="I180" s="241">
        <f>'1. Project Expenses'!I180</f>
        <v>0</v>
      </c>
      <c r="J180" s="242">
        <f>'1. Project Expenses'!J180</f>
        <v>0</v>
      </c>
      <c r="K180" s="115">
        <f>'1. Project Expenses'!K180</f>
        <v>0</v>
      </c>
      <c r="L180" s="243">
        <f>'1. Project Expenses'!L180</f>
        <v>0</v>
      </c>
      <c r="M180" s="244">
        <f>'1. Project Expenses'!M180</f>
        <v>0</v>
      </c>
      <c r="N180" s="245">
        <f>'1. Project Expenses'!N180</f>
        <v>0</v>
      </c>
      <c r="O180" s="226">
        <f>Table2[[#This Row],[Price Per Qty]]</f>
        <v>0</v>
      </c>
      <c r="P180" s="246">
        <f t="shared" si="12"/>
        <v>0</v>
      </c>
      <c r="Q180" s="227" t="str">
        <f>IF(Table2[[#This Row],[Total Cost of Materials for Project]]&lt;&gt;0,P180*$G$9,"")</f>
        <v/>
      </c>
      <c r="R180" s="228" t="str">
        <f>IF(Table2[[#This Row],[Total Cost of Materials for Project]]&lt;&gt;0,P180*$G$10,"")</f>
        <v/>
      </c>
      <c r="S180" s="247"/>
      <c r="T180" s="230"/>
      <c r="U180" s="230"/>
      <c r="V180" s="230"/>
      <c r="W180" s="230"/>
      <c r="X180" s="230"/>
      <c r="Y180" s="230"/>
      <c r="Z180" s="230"/>
      <c r="AA180" s="230"/>
      <c r="AB180" s="6"/>
      <c r="AC180" s="248">
        <f t="shared" si="15"/>
        <v>0</v>
      </c>
      <c r="AD180" s="18" t="e">
        <f t="shared" si="13"/>
        <v>#VALUE!</v>
      </c>
      <c r="AE180" s="18" t="e">
        <f t="shared" si="14"/>
        <v>#VALUE!</v>
      </c>
      <c r="AF180" s="249">
        <f t="shared" si="16"/>
        <v>0</v>
      </c>
      <c r="AG180" s="234">
        <f>Table1[[#This Row],[Qty Placed in Service for Project]]-Table2[[#This Row],[Qty Placed in Service for Project (MUST BE &lt;= DOCUMENTATION)]]</f>
        <v>0</v>
      </c>
      <c r="AH180" s="235">
        <f>Table1[[#This Row],[Total Cost of Materials for Project]]-Table2[[#This Row],[Total Allowable Expense]]</f>
        <v>0</v>
      </c>
      <c r="AI180" s="235" t="e">
        <f>Table1[[#This Row],[Awardee Match]]-Table2[[#This Row],[Awardee Match2]]</f>
        <v>#VALUE!</v>
      </c>
      <c r="AJ180" s="235" t="e">
        <f>Table1[[#This Row],[Program Match]]-Table2[[#This Row],[Program Match2]]</f>
        <v>#VALUE!</v>
      </c>
    </row>
    <row r="181" spans="1:36" x14ac:dyDescent="0.25">
      <c r="A181" s="219">
        <f>Table1[[#This Row],[Invoice No. ]]</f>
        <v>0</v>
      </c>
      <c r="B181" s="220">
        <f>Table1[[#This Row],[PDF Name]]</f>
        <v>0</v>
      </c>
      <c r="C181" s="221">
        <f>Table1[[#This Row],[Date of Invoice]]</f>
        <v>0</v>
      </c>
      <c r="D181" s="111">
        <f>Table1[[#This Row],[Vendor Name]]</f>
        <v>0</v>
      </c>
      <c r="E181" s="237">
        <f>'1. Project Expenses'!E181</f>
        <v>0</v>
      </c>
      <c r="F181" s="238">
        <f>'1. Project Expenses'!F181</f>
        <v>0</v>
      </c>
      <c r="G181" s="239">
        <f>'1. Project Expenses'!G181</f>
        <v>0</v>
      </c>
      <c r="H181" s="240">
        <f>'1. Project Expenses'!H181</f>
        <v>0</v>
      </c>
      <c r="I181" s="241">
        <f>'1. Project Expenses'!I181</f>
        <v>0</v>
      </c>
      <c r="J181" s="242">
        <f>'1. Project Expenses'!J181</f>
        <v>0</v>
      </c>
      <c r="K181" s="115">
        <f>'1. Project Expenses'!K181</f>
        <v>0</v>
      </c>
      <c r="L181" s="243">
        <f>'1. Project Expenses'!L181</f>
        <v>0</v>
      </c>
      <c r="M181" s="244">
        <f>'1. Project Expenses'!M181</f>
        <v>0</v>
      </c>
      <c r="N181" s="245">
        <f>'1. Project Expenses'!N181</f>
        <v>0</v>
      </c>
      <c r="O181" s="226">
        <f>Table2[[#This Row],[Price Per Qty]]</f>
        <v>0</v>
      </c>
      <c r="P181" s="246">
        <f t="shared" si="12"/>
        <v>0</v>
      </c>
      <c r="Q181" s="227" t="str">
        <f>IF(Table2[[#This Row],[Total Cost of Materials for Project]]&lt;&gt;0,P181*$G$9,"")</f>
        <v/>
      </c>
      <c r="R181" s="228" t="str">
        <f>IF(Table2[[#This Row],[Total Cost of Materials for Project]]&lt;&gt;0,P181*$G$10,"")</f>
        <v/>
      </c>
      <c r="S181" s="247"/>
      <c r="T181" s="230"/>
      <c r="U181" s="230"/>
      <c r="V181" s="230"/>
      <c r="W181" s="230"/>
      <c r="X181" s="230"/>
      <c r="Y181" s="230"/>
      <c r="Z181" s="230"/>
      <c r="AA181" s="230"/>
      <c r="AB181" s="6"/>
      <c r="AC181" s="248">
        <f t="shared" si="15"/>
        <v>0</v>
      </c>
      <c r="AD181" s="18" t="e">
        <f t="shared" si="13"/>
        <v>#VALUE!</v>
      </c>
      <c r="AE181" s="18" t="e">
        <f t="shared" si="14"/>
        <v>#VALUE!</v>
      </c>
      <c r="AF181" s="249">
        <f t="shared" si="16"/>
        <v>0</v>
      </c>
      <c r="AG181" s="234">
        <f>Table1[[#This Row],[Qty Placed in Service for Project]]-Table2[[#This Row],[Qty Placed in Service for Project (MUST BE &lt;= DOCUMENTATION)]]</f>
        <v>0</v>
      </c>
      <c r="AH181" s="235">
        <f>Table1[[#This Row],[Total Cost of Materials for Project]]-Table2[[#This Row],[Total Allowable Expense]]</f>
        <v>0</v>
      </c>
      <c r="AI181" s="235" t="e">
        <f>Table1[[#This Row],[Awardee Match]]-Table2[[#This Row],[Awardee Match2]]</f>
        <v>#VALUE!</v>
      </c>
      <c r="AJ181" s="235" t="e">
        <f>Table1[[#This Row],[Program Match]]-Table2[[#This Row],[Program Match2]]</f>
        <v>#VALUE!</v>
      </c>
    </row>
    <row r="182" spans="1:36" x14ac:dyDescent="0.25">
      <c r="A182" s="219">
        <f>Table1[[#This Row],[Invoice No. ]]</f>
        <v>0</v>
      </c>
      <c r="B182" s="220">
        <f>Table1[[#This Row],[PDF Name]]</f>
        <v>0</v>
      </c>
      <c r="C182" s="221">
        <f>Table1[[#This Row],[Date of Invoice]]</f>
        <v>0</v>
      </c>
      <c r="D182" s="111">
        <f>Table1[[#This Row],[Vendor Name]]</f>
        <v>0</v>
      </c>
      <c r="E182" s="237">
        <f>'1. Project Expenses'!E182</f>
        <v>0</v>
      </c>
      <c r="F182" s="238">
        <f>'1. Project Expenses'!F182</f>
        <v>0</v>
      </c>
      <c r="G182" s="239">
        <f>'1. Project Expenses'!G182</f>
        <v>0</v>
      </c>
      <c r="H182" s="240">
        <f>'1. Project Expenses'!H182</f>
        <v>0</v>
      </c>
      <c r="I182" s="241">
        <f>'1. Project Expenses'!I182</f>
        <v>0</v>
      </c>
      <c r="J182" s="242">
        <f>'1. Project Expenses'!J182</f>
        <v>0</v>
      </c>
      <c r="K182" s="115">
        <f>'1. Project Expenses'!K182</f>
        <v>0</v>
      </c>
      <c r="L182" s="243">
        <f>'1. Project Expenses'!L182</f>
        <v>0</v>
      </c>
      <c r="M182" s="244">
        <f>'1. Project Expenses'!M182</f>
        <v>0</v>
      </c>
      <c r="N182" s="245">
        <f>'1. Project Expenses'!N182</f>
        <v>0</v>
      </c>
      <c r="O182" s="226">
        <f>Table2[[#This Row],[Price Per Qty]]</f>
        <v>0</v>
      </c>
      <c r="P182" s="246">
        <f t="shared" si="12"/>
        <v>0</v>
      </c>
      <c r="Q182" s="227" t="str">
        <f>IF(Table2[[#This Row],[Total Cost of Materials for Project]]&lt;&gt;0,P182*$G$9,"")</f>
        <v/>
      </c>
      <c r="R182" s="228" t="str">
        <f>IF(Table2[[#This Row],[Total Cost of Materials for Project]]&lt;&gt;0,P182*$G$10,"")</f>
        <v/>
      </c>
      <c r="S182" s="247"/>
      <c r="T182" s="230"/>
      <c r="U182" s="230"/>
      <c r="V182" s="230"/>
      <c r="W182" s="230"/>
      <c r="X182" s="230"/>
      <c r="Y182" s="230"/>
      <c r="Z182" s="230"/>
      <c r="AA182" s="230"/>
      <c r="AB182" s="6"/>
      <c r="AC182" s="248">
        <f t="shared" si="15"/>
        <v>0</v>
      </c>
      <c r="AD182" s="18" t="e">
        <f t="shared" si="13"/>
        <v>#VALUE!</v>
      </c>
      <c r="AE182" s="18" t="e">
        <f t="shared" si="14"/>
        <v>#VALUE!</v>
      </c>
      <c r="AF182" s="249">
        <f t="shared" si="16"/>
        <v>0</v>
      </c>
      <c r="AG182" s="234">
        <f>Table1[[#This Row],[Qty Placed in Service for Project]]-Table2[[#This Row],[Qty Placed in Service for Project (MUST BE &lt;= DOCUMENTATION)]]</f>
        <v>0</v>
      </c>
      <c r="AH182" s="235">
        <f>Table1[[#This Row],[Total Cost of Materials for Project]]-Table2[[#This Row],[Total Allowable Expense]]</f>
        <v>0</v>
      </c>
      <c r="AI182" s="235" t="e">
        <f>Table1[[#This Row],[Awardee Match]]-Table2[[#This Row],[Awardee Match2]]</f>
        <v>#VALUE!</v>
      </c>
      <c r="AJ182" s="235" t="e">
        <f>Table1[[#This Row],[Program Match]]-Table2[[#This Row],[Program Match2]]</f>
        <v>#VALUE!</v>
      </c>
    </row>
    <row r="183" spans="1:36" x14ac:dyDescent="0.25">
      <c r="A183" s="219">
        <f>Table1[[#This Row],[Invoice No. ]]</f>
        <v>0</v>
      </c>
      <c r="B183" s="220">
        <f>Table1[[#This Row],[PDF Name]]</f>
        <v>0</v>
      </c>
      <c r="C183" s="221">
        <f>Table1[[#This Row],[Date of Invoice]]</f>
        <v>0</v>
      </c>
      <c r="D183" s="111">
        <f>Table1[[#This Row],[Vendor Name]]</f>
        <v>0</v>
      </c>
      <c r="E183" s="237">
        <f>'1. Project Expenses'!E183</f>
        <v>0</v>
      </c>
      <c r="F183" s="238">
        <f>'1. Project Expenses'!F183</f>
        <v>0</v>
      </c>
      <c r="G183" s="239">
        <f>'1. Project Expenses'!G183</f>
        <v>0</v>
      </c>
      <c r="H183" s="240">
        <f>'1. Project Expenses'!H183</f>
        <v>0</v>
      </c>
      <c r="I183" s="241">
        <f>'1. Project Expenses'!I183</f>
        <v>0</v>
      </c>
      <c r="J183" s="242">
        <f>'1. Project Expenses'!J183</f>
        <v>0</v>
      </c>
      <c r="K183" s="115">
        <f>'1. Project Expenses'!K183</f>
        <v>0</v>
      </c>
      <c r="L183" s="243">
        <f>'1. Project Expenses'!L183</f>
        <v>0</v>
      </c>
      <c r="M183" s="244">
        <f>'1. Project Expenses'!M183</f>
        <v>0</v>
      </c>
      <c r="N183" s="245">
        <f>'1. Project Expenses'!N183</f>
        <v>0</v>
      </c>
      <c r="O183" s="226">
        <f>Table2[[#This Row],[Price Per Qty]]</f>
        <v>0</v>
      </c>
      <c r="P183" s="246">
        <f t="shared" si="12"/>
        <v>0</v>
      </c>
      <c r="Q183" s="227" t="str">
        <f>IF(Table2[[#This Row],[Total Cost of Materials for Project]]&lt;&gt;0,P183*$G$9,"")</f>
        <v/>
      </c>
      <c r="R183" s="228" t="str">
        <f>IF(Table2[[#This Row],[Total Cost of Materials for Project]]&lt;&gt;0,P183*$G$10,"")</f>
        <v/>
      </c>
      <c r="S183" s="247"/>
      <c r="T183" s="230"/>
      <c r="U183" s="230"/>
      <c r="V183" s="230"/>
      <c r="W183" s="230"/>
      <c r="X183" s="230"/>
      <c r="Y183" s="230"/>
      <c r="Z183" s="230"/>
      <c r="AA183" s="230"/>
      <c r="AB183" s="6"/>
      <c r="AC183" s="248">
        <f t="shared" si="15"/>
        <v>0</v>
      </c>
      <c r="AD183" s="18" t="e">
        <f t="shared" si="13"/>
        <v>#VALUE!</v>
      </c>
      <c r="AE183" s="18" t="e">
        <f t="shared" si="14"/>
        <v>#VALUE!</v>
      </c>
      <c r="AF183" s="249">
        <f t="shared" si="16"/>
        <v>0</v>
      </c>
      <c r="AG183" s="234">
        <f>Table1[[#This Row],[Qty Placed in Service for Project]]-Table2[[#This Row],[Qty Placed in Service for Project (MUST BE &lt;= DOCUMENTATION)]]</f>
        <v>0</v>
      </c>
      <c r="AH183" s="235">
        <f>Table1[[#This Row],[Total Cost of Materials for Project]]-Table2[[#This Row],[Total Allowable Expense]]</f>
        <v>0</v>
      </c>
      <c r="AI183" s="235" t="e">
        <f>Table1[[#This Row],[Awardee Match]]-Table2[[#This Row],[Awardee Match2]]</f>
        <v>#VALUE!</v>
      </c>
      <c r="AJ183" s="235" t="e">
        <f>Table1[[#This Row],[Program Match]]-Table2[[#This Row],[Program Match2]]</f>
        <v>#VALUE!</v>
      </c>
    </row>
    <row r="184" spans="1:36" x14ac:dyDescent="0.25">
      <c r="A184" s="219">
        <f>Table1[[#This Row],[Invoice No. ]]</f>
        <v>0</v>
      </c>
      <c r="B184" s="220">
        <f>Table1[[#This Row],[PDF Name]]</f>
        <v>0</v>
      </c>
      <c r="C184" s="221">
        <f>Table1[[#This Row],[Date of Invoice]]</f>
        <v>0</v>
      </c>
      <c r="D184" s="111">
        <f>Table1[[#This Row],[Vendor Name]]</f>
        <v>0</v>
      </c>
      <c r="E184" s="237">
        <f>'1. Project Expenses'!E184</f>
        <v>0</v>
      </c>
      <c r="F184" s="238">
        <f>'1. Project Expenses'!F184</f>
        <v>0</v>
      </c>
      <c r="G184" s="239">
        <f>'1. Project Expenses'!G184</f>
        <v>0</v>
      </c>
      <c r="H184" s="240">
        <f>'1. Project Expenses'!H184</f>
        <v>0</v>
      </c>
      <c r="I184" s="241">
        <f>'1. Project Expenses'!I184</f>
        <v>0</v>
      </c>
      <c r="J184" s="242">
        <f>'1. Project Expenses'!J184</f>
        <v>0</v>
      </c>
      <c r="K184" s="115">
        <f>'1. Project Expenses'!K184</f>
        <v>0</v>
      </c>
      <c r="L184" s="243">
        <f>'1. Project Expenses'!L184</f>
        <v>0</v>
      </c>
      <c r="M184" s="244">
        <f>'1. Project Expenses'!M184</f>
        <v>0</v>
      </c>
      <c r="N184" s="245">
        <f>'1. Project Expenses'!N184</f>
        <v>0</v>
      </c>
      <c r="O184" s="226">
        <f>Table2[[#This Row],[Price Per Qty]]</f>
        <v>0</v>
      </c>
      <c r="P184" s="246">
        <f t="shared" si="12"/>
        <v>0</v>
      </c>
      <c r="Q184" s="227" t="str">
        <f>IF(Table2[[#This Row],[Total Cost of Materials for Project]]&lt;&gt;0,P184*$G$9,"")</f>
        <v/>
      </c>
      <c r="R184" s="228" t="str">
        <f>IF(Table2[[#This Row],[Total Cost of Materials for Project]]&lt;&gt;0,P184*$G$10,"")</f>
        <v/>
      </c>
      <c r="S184" s="247"/>
      <c r="T184" s="230"/>
      <c r="U184" s="230"/>
      <c r="V184" s="230"/>
      <c r="W184" s="230"/>
      <c r="X184" s="230"/>
      <c r="Y184" s="230"/>
      <c r="Z184" s="230"/>
      <c r="AA184" s="230"/>
      <c r="AB184" s="6"/>
      <c r="AC184" s="248">
        <f t="shared" si="15"/>
        <v>0</v>
      </c>
      <c r="AD184" s="18" t="e">
        <f t="shared" si="13"/>
        <v>#VALUE!</v>
      </c>
      <c r="AE184" s="18" t="e">
        <f t="shared" si="14"/>
        <v>#VALUE!</v>
      </c>
      <c r="AF184" s="249">
        <f t="shared" si="16"/>
        <v>0</v>
      </c>
      <c r="AG184" s="234">
        <f>Table1[[#This Row],[Qty Placed in Service for Project]]-Table2[[#This Row],[Qty Placed in Service for Project (MUST BE &lt;= DOCUMENTATION)]]</f>
        <v>0</v>
      </c>
      <c r="AH184" s="235">
        <f>Table1[[#This Row],[Total Cost of Materials for Project]]-Table2[[#This Row],[Total Allowable Expense]]</f>
        <v>0</v>
      </c>
      <c r="AI184" s="235" t="e">
        <f>Table1[[#This Row],[Awardee Match]]-Table2[[#This Row],[Awardee Match2]]</f>
        <v>#VALUE!</v>
      </c>
      <c r="AJ184" s="235" t="e">
        <f>Table1[[#This Row],[Program Match]]-Table2[[#This Row],[Program Match2]]</f>
        <v>#VALUE!</v>
      </c>
    </row>
    <row r="185" spans="1:36" x14ac:dyDescent="0.25">
      <c r="A185" s="219">
        <f>Table1[[#This Row],[Invoice No. ]]</f>
        <v>0</v>
      </c>
      <c r="B185" s="220">
        <f>Table1[[#This Row],[PDF Name]]</f>
        <v>0</v>
      </c>
      <c r="C185" s="221">
        <f>Table1[[#This Row],[Date of Invoice]]</f>
        <v>0</v>
      </c>
      <c r="D185" s="111">
        <f>Table1[[#This Row],[Vendor Name]]</f>
        <v>0</v>
      </c>
      <c r="E185" s="237">
        <f>'1. Project Expenses'!E185</f>
        <v>0</v>
      </c>
      <c r="F185" s="238">
        <f>'1. Project Expenses'!F185</f>
        <v>0</v>
      </c>
      <c r="G185" s="239">
        <f>'1. Project Expenses'!G185</f>
        <v>0</v>
      </c>
      <c r="H185" s="240">
        <f>'1. Project Expenses'!H185</f>
        <v>0</v>
      </c>
      <c r="I185" s="241">
        <f>'1. Project Expenses'!I185</f>
        <v>0</v>
      </c>
      <c r="J185" s="242">
        <f>'1. Project Expenses'!J185</f>
        <v>0</v>
      </c>
      <c r="K185" s="115">
        <f>'1. Project Expenses'!K185</f>
        <v>0</v>
      </c>
      <c r="L185" s="243">
        <f>'1. Project Expenses'!L185</f>
        <v>0</v>
      </c>
      <c r="M185" s="244">
        <f>'1. Project Expenses'!M185</f>
        <v>0</v>
      </c>
      <c r="N185" s="245">
        <f>'1. Project Expenses'!N185</f>
        <v>0</v>
      </c>
      <c r="O185" s="226">
        <f>Table2[[#This Row],[Price Per Qty]]</f>
        <v>0</v>
      </c>
      <c r="P185" s="246">
        <f t="shared" si="12"/>
        <v>0</v>
      </c>
      <c r="Q185" s="227" t="str">
        <f>IF(Table2[[#This Row],[Total Cost of Materials for Project]]&lt;&gt;0,P185*$G$9,"")</f>
        <v/>
      </c>
      <c r="R185" s="228" t="str">
        <f>IF(Table2[[#This Row],[Total Cost of Materials for Project]]&lt;&gt;0,P185*$G$10,"")</f>
        <v/>
      </c>
      <c r="S185" s="247"/>
      <c r="T185" s="230"/>
      <c r="U185" s="230"/>
      <c r="V185" s="230"/>
      <c r="W185" s="230"/>
      <c r="X185" s="230"/>
      <c r="Y185" s="230"/>
      <c r="Z185" s="230"/>
      <c r="AA185" s="230"/>
      <c r="AB185" s="6"/>
      <c r="AC185" s="248">
        <f t="shared" si="15"/>
        <v>0</v>
      </c>
      <c r="AD185" s="18" t="e">
        <f t="shared" si="13"/>
        <v>#VALUE!</v>
      </c>
      <c r="AE185" s="18" t="e">
        <f t="shared" si="14"/>
        <v>#VALUE!</v>
      </c>
      <c r="AF185" s="249">
        <f t="shared" si="16"/>
        <v>0</v>
      </c>
      <c r="AG185" s="234">
        <f>Table1[[#This Row],[Qty Placed in Service for Project]]-Table2[[#This Row],[Qty Placed in Service for Project (MUST BE &lt;= DOCUMENTATION)]]</f>
        <v>0</v>
      </c>
      <c r="AH185" s="235">
        <f>Table1[[#This Row],[Total Cost of Materials for Project]]-Table2[[#This Row],[Total Allowable Expense]]</f>
        <v>0</v>
      </c>
      <c r="AI185" s="235" t="e">
        <f>Table1[[#This Row],[Awardee Match]]-Table2[[#This Row],[Awardee Match2]]</f>
        <v>#VALUE!</v>
      </c>
      <c r="AJ185" s="235" t="e">
        <f>Table1[[#This Row],[Program Match]]-Table2[[#This Row],[Program Match2]]</f>
        <v>#VALUE!</v>
      </c>
    </row>
    <row r="186" spans="1:36" x14ac:dyDescent="0.25">
      <c r="A186" s="219">
        <f>Table1[[#This Row],[Invoice No. ]]</f>
        <v>0</v>
      </c>
      <c r="B186" s="220">
        <f>Table1[[#This Row],[PDF Name]]</f>
        <v>0</v>
      </c>
      <c r="C186" s="221">
        <f>Table1[[#This Row],[Date of Invoice]]</f>
        <v>0</v>
      </c>
      <c r="D186" s="111">
        <f>Table1[[#This Row],[Vendor Name]]</f>
        <v>0</v>
      </c>
      <c r="E186" s="237">
        <f>'1. Project Expenses'!E186</f>
        <v>0</v>
      </c>
      <c r="F186" s="238">
        <f>'1. Project Expenses'!F186</f>
        <v>0</v>
      </c>
      <c r="G186" s="239">
        <f>'1. Project Expenses'!G186</f>
        <v>0</v>
      </c>
      <c r="H186" s="240">
        <f>'1. Project Expenses'!H186</f>
        <v>0</v>
      </c>
      <c r="I186" s="241">
        <f>'1. Project Expenses'!I186</f>
        <v>0</v>
      </c>
      <c r="J186" s="242">
        <f>'1. Project Expenses'!J186</f>
        <v>0</v>
      </c>
      <c r="K186" s="115">
        <f>'1. Project Expenses'!K186</f>
        <v>0</v>
      </c>
      <c r="L186" s="243">
        <f>'1. Project Expenses'!L186</f>
        <v>0</v>
      </c>
      <c r="M186" s="244">
        <f>'1. Project Expenses'!M186</f>
        <v>0</v>
      </c>
      <c r="N186" s="245">
        <f>'1. Project Expenses'!N186</f>
        <v>0</v>
      </c>
      <c r="O186" s="226">
        <f>Table2[[#This Row],[Price Per Qty]]</f>
        <v>0</v>
      </c>
      <c r="P186" s="246">
        <f t="shared" si="12"/>
        <v>0</v>
      </c>
      <c r="Q186" s="227" t="str">
        <f>IF(Table2[[#This Row],[Total Cost of Materials for Project]]&lt;&gt;0,P186*$G$9,"")</f>
        <v/>
      </c>
      <c r="R186" s="228" t="str">
        <f>IF(Table2[[#This Row],[Total Cost of Materials for Project]]&lt;&gt;0,P186*$G$10,"")</f>
        <v/>
      </c>
      <c r="S186" s="247"/>
      <c r="T186" s="230"/>
      <c r="U186" s="230"/>
      <c r="V186" s="230"/>
      <c r="W186" s="230"/>
      <c r="X186" s="230"/>
      <c r="Y186" s="230"/>
      <c r="Z186" s="230"/>
      <c r="AA186" s="230"/>
      <c r="AB186" s="6"/>
      <c r="AC186" s="248">
        <f t="shared" si="15"/>
        <v>0</v>
      </c>
      <c r="AD186" s="18" t="e">
        <f t="shared" si="13"/>
        <v>#VALUE!</v>
      </c>
      <c r="AE186" s="18" t="e">
        <f t="shared" si="14"/>
        <v>#VALUE!</v>
      </c>
      <c r="AF186" s="249">
        <f t="shared" si="16"/>
        <v>0</v>
      </c>
      <c r="AG186" s="234">
        <f>Table1[[#This Row],[Qty Placed in Service for Project]]-Table2[[#This Row],[Qty Placed in Service for Project (MUST BE &lt;= DOCUMENTATION)]]</f>
        <v>0</v>
      </c>
      <c r="AH186" s="235">
        <f>Table1[[#This Row],[Total Cost of Materials for Project]]-Table2[[#This Row],[Total Allowable Expense]]</f>
        <v>0</v>
      </c>
      <c r="AI186" s="235" t="e">
        <f>Table1[[#This Row],[Awardee Match]]-Table2[[#This Row],[Awardee Match2]]</f>
        <v>#VALUE!</v>
      </c>
      <c r="AJ186" s="235" t="e">
        <f>Table1[[#This Row],[Program Match]]-Table2[[#This Row],[Program Match2]]</f>
        <v>#VALUE!</v>
      </c>
    </row>
    <row r="187" spans="1:36" x14ac:dyDescent="0.25">
      <c r="A187" s="219">
        <f>Table1[[#This Row],[Invoice No. ]]</f>
        <v>0</v>
      </c>
      <c r="B187" s="220">
        <f>Table1[[#This Row],[PDF Name]]</f>
        <v>0</v>
      </c>
      <c r="C187" s="221">
        <f>Table1[[#This Row],[Date of Invoice]]</f>
        <v>0</v>
      </c>
      <c r="D187" s="111">
        <f>Table1[[#This Row],[Vendor Name]]</f>
        <v>0</v>
      </c>
      <c r="E187" s="237">
        <f>'1. Project Expenses'!E187</f>
        <v>0</v>
      </c>
      <c r="F187" s="238">
        <f>'1. Project Expenses'!F187</f>
        <v>0</v>
      </c>
      <c r="G187" s="239">
        <f>'1. Project Expenses'!G187</f>
        <v>0</v>
      </c>
      <c r="H187" s="240">
        <f>'1. Project Expenses'!H187</f>
        <v>0</v>
      </c>
      <c r="I187" s="241">
        <f>'1. Project Expenses'!I187</f>
        <v>0</v>
      </c>
      <c r="J187" s="242">
        <f>'1. Project Expenses'!J187</f>
        <v>0</v>
      </c>
      <c r="K187" s="115">
        <f>'1. Project Expenses'!K187</f>
        <v>0</v>
      </c>
      <c r="L187" s="243">
        <f>'1. Project Expenses'!L187</f>
        <v>0</v>
      </c>
      <c r="M187" s="244">
        <f>'1. Project Expenses'!M187</f>
        <v>0</v>
      </c>
      <c r="N187" s="245">
        <f>'1. Project Expenses'!N187</f>
        <v>0</v>
      </c>
      <c r="O187" s="226">
        <f>Table2[[#This Row],[Price Per Qty]]</f>
        <v>0</v>
      </c>
      <c r="P187" s="246">
        <f t="shared" si="12"/>
        <v>0</v>
      </c>
      <c r="Q187" s="227" t="str">
        <f>IF(Table2[[#This Row],[Total Cost of Materials for Project]]&lt;&gt;0,P187*$G$9,"")</f>
        <v/>
      </c>
      <c r="R187" s="228" t="str">
        <f>IF(Table2[[#This Row],[Total Cost of Materials for Project]]&lt;&gt;0,P187*$G$10,"")</f>
        <v/>
      </c>
      <c r="S187" s="247"/>
      <c r="T187" s="230"/>
      <c r="U187" s="230"/>
      <c r="V187" s="230"/>
      <c r="W187" s="230"/>
      <c r="X187" s="230"/>
      <c r="Y187" s="230"/>
      <c r="Z187" s="230"/>
      <c r="AA187" s="230"/>
      <c r="AB187" s="6"/>
      <c r="AC187" s="248">
        <f t="shared" si="15"/>
        <v>0</v>
      </c>
      <c r="AD187" s="18" t="e">
        <f t="shared" si="13"/>
        <v>#VALUE!</v>
      </c>
      <c r="AE187" s="18" t="e">
        <f t="shared" si="14"/>
        <v>#VALUE!</v>
      </c>
      <c r="AF187" s="249">
        <f t="shared" si="16"/>
        <v>0</v>
      </c>
      <c r="AG187" s="234">
        <f>Table1[[#This Row],[Qty Placed in Service for Project]]-Table2[[#This Row],[Qty Placed in Service for Project (MUST BE &lt;= DOCUMENTATION)]]</f>
        <v>0</v>
      </c>
      <c r="AH187" s="235">
        <f>Table1[[#This Row],[Total Cost of Materials for Project]]-Table2[[#This Row],[Total Allowable Expense]]</f>
        <v>0</v>
      </c>
      <c r="AI187" s="235" t="e">
        <f>Table1[[#This Row],[Awardee Match]]-Table2[[#This Row],[Awardee Match2]]</f>
        <v>#VALUE!</v>
      </c>
      <c r="AJ187" s="235" t="e">
        <f>Table1[[#This Row],[Program Match]]-Table2[[#This Row],[Program Match2]]</f>
        <v>#VALUE!</v>
      </c>
    </row>
    <row r="188" spans="1:36" x14ac:dyDescent="0.25">
      <c r="A188" s="219">
        <f>Table1[[#This Row],[Invoice No. ]]</f>
        <v>0</v>
      </c>
      <c r="B188" s="220">
        <f>Table1[[#This Row],[PDF Name]]</f>
        <v>0</v>
      </c>
      <c r="C188" s="221">
        <f>Table1[[#This Row],[Date of Invoice]]</f>
        <v>0</v>
      </c>
      <c r="D188" s="111">
        <f>Table1[[#This Row],[Vendor Name]]</f>
        <v>0</v>
      </c>
      <c r="E188" s="237">
        <f>'1. Project Expenses'!E188</f>
        <v>0</v>
      </c>
      <c r="F188" s="238">
        <f>'1. Project Expenses'!F188</f>
        <v>0</v>
      </c>
      <c r="G188" s="239">
        <f>'1. Project Expenses'!G188</f>
        <v>0</v>
      </c>
      <c r="H188" s="240">
        <f>'1. Project Expenses'!H188</f>
        <v>0</v>
      </c>
      <c r="I188" s="241">
        <f>'1. Project Expenses'!I188</f>
        <v>0</v>
      </c>
      <c r="J188" s="242">
        <f>'1. Project Expenses'!J188</f>
        <v>0</v>
      </c>
      <c r="K188" s="115">
        <f>'1. Project Expenses'!K188</f>
        <v>0</v>
      </c>
      <c r="L188" s="243">
        <f>'1. Project Expenses'!L188</f>
        <v>0</v>
      </c>
      <c r="M188" s="244">
        <f>'1. Project Expenses'!M188</f>
        <v>0</v>
      </c>
      <c r="N188" s="245">
        <f>'1. Project Expenses'!N188</f>
        <v>0</v>
      </c>
      <c r="O188" s="226">
        <f>Table2[[#This Row],[Price Per Qty]]</f>
        <v>0</v>
      </c>
      <c r="P188" s="246">
        <f t="shared" si="12"/>
        <v>0</v>
      </c>
      <c r="Q188" s="227" t="str">
        <f>IF(Table2[[#This Row],[Total Cost of Materials for Project]]&lt;&gt;0,P188*$G$9,"")</f>
        <v/>
      </c>
      <c r="R188" s="228" t="str">
        <f>IF(Table2[[#This Row],[Total Cost of Materials for Project]]&lt;&gt;0,P188*$G$10,"")</f>
        <v/>
      </c>
      <c r="S188" s="247"/>
      <c r="T188" s="230"/>
      <c r="U188" s="230"/>
      <c r="V188" s="230"/>
      <c r="W188" s="230"/>
      <c r="X188" s="230"/>
      <c r="Y188" s="230"/>
      <c r="Z188" s="230"/>
      <c r="AA188" s="230"/>
      <c r="AB188" s="6"/>
      <c r="AC188" s="248">
        <f t="shared" si="15"/>
        <v>0</v>
      </c>
      <c r="AD188" s="18" t="e">
        <f t="shared" si="13"/>
        <v>#VALUE!</v>
      </c>
      <c r="AE188" s="18" t="e">
        <f t="shared" si="14"/>
        <v>#VALUE!</v>
      </c>
      <c r="AF188" s="249">
        <f t="shared" si="16"/>
        <v>0</v>
      </c>
      <c r="AG188" s="234">
        <f>Table1[[#This Row],[Qty Placed in Service for Project]]-Table2[[#This Row],[Qty Placed in Service for Project (MUST BE &lt;= DOCUMENTATION)]]</f>
        <v>0</v>
      </c>
      <c r="AH188" s="235">
        <f>Table1[[#This Row],[Total Cost of Materials for Project]]-Table2[[#This Row],[Total Allowable Expense]]</f>
        <v>0</v>
      </c>
      <c r="AI188" s="235" t="e">
        <f>Table1[[#This Row],[Awardee Match]]-Table2[[#This Row],[Awardee Match2]]</f>
        <v>#VALUE!</v>
      </c>
      <c r="AJ188" s="235" t="e">
        <f>Table1[[#This Row],[Program Match]]-Table2[[#This Row],[Program Match2]]</f>
        <v>#VALUE!</v>
      </c>
    </row>
    <row r="189" spans="1:36" x14ac:dyDescent="0.25">
      <c r="A189" s="219">
        <f>Table1[[#This Row],[Invoice No. ]]</f>
        <v>0</v>
      </c>
      <c r="B189" s="220">
        <f>Table1[[#This Row],[PDF Name]]</f>
        <v>0</v>
      </c>
      <c r="C189" s="221">
        <f>Table1[[#This Row],[Date of Invoice]]</f>
        <v>0</v>
      </c>
      <c r="D189" s="111">
        <f>Table1[[#This Row],[Vendor Name]]</f>
        <v>0</v>
      </c>
      <c r="E189" s="237">
        <f>'1. Project Expenses'!E189</f>
        <v>0</v>
      </c>
      <c r="F189" s="238">
        <f>'1. Project Expenses'!F189</f>
        <v>0</v>
      </c>
      <c r="G189" s="239">
        <f>'1. Project Expenses'!G189</f>
        <v>0</v>
      </c>
      <c r="H189" s="240">
        <f>'1. Project Expenses'!H189</f>
        <v>0</v>
      </c>
      <c r="I189" s="241">
        <f>'1. Project Expenses'!I189</f>
        <v>0</v>
      </c>
      <c r="J189" s="242">
        <f>'1. Project Expenses'!J189</f>
        <v>0</v>
      </c>
      <c r="K189" s="115">
        <f>'1. Project Expenses'!K189</f>
        <v>0</v>
      </c>
      <c r="L189" s="243">
        <f>'1. Project Expenses'!L189</f>
        <v>0</v>
      </c>
      <c r="M189" s="244">
        <f>'1. Project Expenses'!M189</f>
        <v>0</v>
      </c>
      <c r="N189" s="245">
        <f>'1. Project Expenses'!N189</f>
        <v>0</v>
      </c>
      <c r="O189" s="226">
        <f>Table2[[#This Row],[Price Per Qty]]</f>
        <v>0</v>
      </c>
      <c r="P189" s="246">
        <f t="shared" si="12"/>
        <v>0</v>
      </c>
      <c r="Q189" s="227" t="str">
        <f>IF(Table2[[#This Row],[Total Cost of Materials for Project]]&lt;&gt;0,P189*$G$9,"")</f>
        <v/>
      </c>
      <c r="R189" s="228" t="str">
        <f>IF(Table2[[#This Row],[Total Cost of Materials for Project]]&lt;&gt;0,P189*$G$10,"")</f>
        <v/>
      </c>
      <c r="S189" s="247"/>
      <c r="T189" s="230"/>
      <c r="U189" s="230"/>
      <c r="V189" s="230"/>
      <c r="W189" s="230"/>
      <c r="X189" s="230"/>
      <c r="Y189" s="230"/>
      <c r="Z189" s="230"/>
      <c r="AA189" s="230"/>
      <c r="AB189" s="6"/>
      <c r="AC189" s="248">
        <f t="shared" si="15"/>
        <v>0</v>
      </c>
      <c r="AD189" s="18" t="e">
        <f t="shared" si="13"/>
        <v>#VALUE!</v>
      </c>
      <c r="AE189" s="18" t="e">
        <f t="shared" si="14"/>
        <v>#VALUE!</v>
      </c>
      <c r="AF189" s="249">
        <f t="shared" si="16"/>
        <v>0</v>
      </c>
      <c r="AG189" s="234">
        <f>Table1[[#This Row],[Qty Placed in Service for Project]]-Table2[[#This Row],[Qty Placed in Service for Project (MUST BE &lt;= DOCUMENTATION)]]</f>
        <v>0</v>
      </c>
      <c r="AH189" s="235">
        <f>Table1[[#This Row],[Total Cost of Materials for Project]]-Table2[[#This Row],[Total Allowable Expense]]</f>
        <v>0</v>
      </c>
      <c r="AI189" s="235" t="e">
        <f>Table1[[#This Row],[Awardee Match]]-Table2[[#This Row],[Awardee Match2]]</f>
        <v>#VALUE!</v>
      </c>
      <c r="AJ189" s="235" t="e">
        <f>Table1[[#This Row],[Program Match]]-Table2[[#This Row],[Program Match2]]</f>
        <v>#VALUE!</v>
      </c>
    </row>
    <row r="190" spans="1:36" x14ac:dyDescent="0.25">
      <c r="A190" s="219">
        <f>Table1[[#This Row],[Invoice No. ]]</f>
        <v>0</v>
      </c>
      <c r="B190" s="220">
        <f>Table1[[#This Row],[PDF Name]]</f>
        <v>0</v>
      </c>
      <c r="C190" s="221">
        <f>Table1[[#This Row],[Date of Invoice]]</f>
        <v>0</v>
      </c>
      <c r="D190" s="111">
        <f>Table1[[#This Row],[Vendor Name]]</f>
        <v>0</v>
      </c>
      <c r="E190" s="237">
        <f>'1. Project Expenses'!E190</f>
        <v>0</v>
      </c>
      <c r="F190" s="238">
        <f>'1. Project Expenses'!F190</f>
        <v>0</v>
      </c>
      <c r="G190" s="239">
        <f>'1. Project Expenses'!G190</f>
        <v>0</v>
      </c>
      <c r="H190" s="240">
        <f>'1. Project Expenses'!H190</f>
        <v>0</v>
      </c>
      <c r="I190" s="241">
        <f>'1. Project Expenses'!I190</f>
        <v>0</v>
      </c>
      <c r="J190" s="242">
        <f>'1. Project Expenses'!J190</f>
        <v>0</v>
      </c>
      <c r="K190" s="115">
        <f>'1. Project Expenses'!K190</f>
        <v>0</v>
      </c>
      <c r="L190" s="243">
        <f>'1. Project Expenses'!L190</f>
        <v>0</v>
      </c>
      <c r="M190" s="244">
        <f>'1. Project Expenses'!M190</f>
        <v>0</v>
      </c>
      <c r="N190" s="245">
        <f>'1. Project Expenses'!N190</f>
        <v>0</v>
      </c>
      <c r="O190" s="226">
        <f>Table2[[#This Row],[Price Per Qty]]</f>
        <v>0</v>
      </c>
      <c r="P190" s="246">
        <f t="shared" si="12"/>
        <v>0</v>
      </c>
      <c r="Q190" s="227" t="str">
        <f>IF(Table2[[#This Row],[Total Cost of Materials for Project]]&lt;&gt;0,P190*$G$9,"")</f>
        <v/>
      </c>
      <c r="R190" s="228" t="str">
        <f>IF(Table2[[#This Row],[Total Cost of Materials for Project]]&lt;&gt;0,P190*$G$10,"")</f>
        <v/>
      </c>
      <c r="S190" s="247"/>
      <c r="T190" s="230"/>
      <c r="U190" s="230"/>
      <c r="V190" s="230"/>
      <c r="W190" s="230"/>
      <c r="X190" s="230"/>
      <c r="Y190" s="230"/>
      <c r="Z190" s="230"/>
      <c r="AA190" s="230"/>
      <c r="AB190" s="6"/>
      <c r="AC190" s="248">
        <f t="shared" si="15"/>
        <v>0</v>
      </c>
      <c r="AD190" s="18" t="e">
        <f t="shared" si="13"/>
        <v>#VALUE!</v>
      </c>
      <c r="AE190" s="18" t="e">
        <f t="shared" si="14"/>
        <v>#VALUE!</v>
      </c>
      <c r="AF190" s="249">
        <f t="shared" si="16"/>
        <v>0</v>
      </c>
      <c r="AG190" s="234">
        <f>Table1[[#This Row],[Qty Placed in Service for Project]]-Table2[[#This Row],[Qty Placed in Service for Project (MUST BE &lt;= DOCUMENTATION)]]</f>
        <v>0</v>
      </c>
      <c r="AH190" s="235">
        <f>Table1[[#This Row],[Total Cost of Materials for Project]]-Table2[[#This Row],[Total Allowable Expense]]</f>
        <v>0</v>
      </c>
      <c r="AI190" s="235" t="e">
        <f>Table1[[#This Row],[Awardee Match]]-Table2[[#This Row],[Awardee Match2]]</f>
        <v>#VALUE!</v>
      </c>
      <c r="AJ190" s="235" t="e">
        <f>Table1[[#This Row],[Program Match]]-Table2[[#This Row],[Program Match2]]</f>
        <v>#VALUE!</v>
      </c>
    </row>
    <row r="191" spans="1:36" x14ac:dyDescent="0.25">
      <c r="A191" s="219">
        <f>Table1[[#This Row],[Invoice No. ]]</f>
        <v>0</v>
      </c>
      <c r="B191" s="220">
        <f>Table1[[#This Row],[PDF Name]]</f>
        <v>0</v>
      </c>
      <c r="C191" s="221">
        <f>Table1[[#This Row],[Date of Invoice]]</f>
        <v>0</v>
      </c>
      <c r="D191" s="111">
        <f>Table1[[#This Row],[Vendor Name]]</f>
        <v>0</v>
      </c>
      <c r="E191" s="237">
        <f>'1. Project Expenses'!E191</f>
        <v>0</v>
      </c>
      <c r="F191" s="238">
        <f>'1. Project Expenses'!F191</f>
        <v>0</v>
      </c>
      <c r="G191" s="239">
        <f>'1. Project Expenses'!G191</f>
        <v>0</v>
      </c>
      <c r="H191" s="240">
        <f>'1. Project Expenses'!H191</f>
        <v>0</v>
      </c>
      <c r="I191" s="241">
        <f>'1. Project Expenses'!I191</f>
        <v>0</v>
      </c>
      <c r="J191" s="242">
        <f>'1. Project Expenses'!J191</f>
        <v>0</v>
      </c>
      <c r="K191" s="115">
        <f>'1. Project Expenses'!K191</f>
        <v>0</v>
      </c>
      <c r="L191" s="243">
        <f>'1. Project Expenses'!L191</f>
        <v>0</v>
      </c>
      <c r="M191" s="244">
        <f>'1. Project Expenses'!M191</f>
        <v>0</v>
      </c>
      <c r="N191" s="245">
        <f>'1. Project Expenses'!N191</f>
        <v>0</v>
      </c>
      <c r="O191" s="226">
        <f>Table2[[#This Row],[Price Per Qty]]</f>
        <v>0</v>
      </c>
      <c r="P191" s="246">
        <f t="shared" si="12"/>
        <v>0</v>
      </c>
      <c r="Q191" s="227" t="str">
        <f>IF(Table2[[#This Row],[Total Cost of Materials for Project]]&lt;&gt;0,P191*$G$9,"")</f>
        <v/>
      </c>
      <c r="R191" s="228" t="str">
        <f>IF(Table2[[#This Row],[Total Cost of Materials for Project]]&lt;&gt;0,P191*$G$10,"")</f>
        <v/>
      </c>
      <c r="S191" s="247"/>
      <c r="T191" s="230"/>
      <c r="U191" s="230"/>
      <c r="V191" s="230"/>
      <c r="W191" s="230"/>
      <c r="X191" s="230"/>
      <c r="Y191" s="230"/>
      <c r="Z191" s="230"/>
      <c r="AA191" s="230"/>
      <c r="AB191" s="6"/>
      <c r="AC191" s="248">
        <f t="shared" si="15"/>
        <v>0</v>
      </c>
      <c r="AD191" s="18" t="e">
        <f t="shared" si="13"/>
        <v>#VALUE!</v>
      </c>
      <c r="AE191" s="18" t="e">
        <f t="shared" si="14"/>
        <v>#VALUE!</v>
      </c>
      <c r="AF191" s="249">
        <f t="shared" si="16"/>
        <v>0</v>
      </c>
      <c r="AG191" s="234">
        <f>Table1[[#This Row],[Qty Placed in Service for Project]]-Table2[[#This Row],[Qty Placed in Service for Project (MUST BE &lt;= DOCUMENTATION)]]</f>
        <v>0</v>
      </c>
      <c r="AH191" s="235">
        <f>Table1[[#This Row],[Total Cost of Materials for Project]]-Table2[[#This Row],[Total Allowable Expense]]</f>
        <v>0</v>
      </c>
      <c r="AI191" s="235" t="e">
        <f>Table1[[#This Row],[Awardee Match]]-Table2[[#This Row],[Awardee Match2]]</f>
        <v>#VALUE!</v>
      </c>
      <c r="AJ191" s="235" t="e">
        <f>Table1[[#This Row],[Program Match]]-Table2[[#This Row],[Program Match2]]</f>
        <v>#VALUE!</v>
      </c>
    </row>
    <row r="192" spans="1:36" x14ac:dyDescent="0.25">
      <c r="A192" s="219">
        <f>Table1[[#This Row],[Invoice No. ]]</f>
        <v>0</v>
      </c>
      <c r="B192" s="220">
        <f>Table1[[#This Row],[PDF Name]]</f>
        <v>0</v>
      </c>
      <c r="C192" s="221">
        <f>Table1[[#This Row],[Date of Invoice]]</f>
        <v>0</v>
      </c>
      <c r="D192" s="111">
        <f>Table1[[#This Row],[Vendor Name]]</f>
        <v>0</v>
      </c>
      <c r="E192" s="237">
        <f>'1. Project Expenses'!E192</f>
        <v>0</v>
      </c>
      <c r="F192" s="238">
        <f>'1. Project Expenses'!F192</f>
        <v>0</v>
      </c>
      <c r="G192" s="239">
        <f>'1. Project Expenses'!G192</f>
        <v>0</v>
      </c>
      <c r="H192" s="240">
        <f>'1. Project Expenses'!H192</f>
        <v>0</v>
      </c>
      <c r="I192" s="241">
        <f>'1. Project Expenses'!I192</f>
        <v>0</v>
      </c>
      <c r="J192" s="242">
        <f>'1. Project Expenses'!J192</f>
        <v>0</v>
      </c>
      <c r="K192" s="115">
        <f>'1. Project Expenses'!K192</f>
        <v>0</v>
      </c>
      <c r="L192" s="243">
        <f>'1. Project Expenses'!L192</f>
        <v>0</v>
      </c>
      <c r="M192" s="244">
        <f>'1. Project Expenses'!M192</f>
        <v>0</v>
      </c>
      <c r="N192" s="245">
        <f>'1. Project Expenses'!N192</f>
        <v>0</v>
      </c>
      <c r="O192" s="226">
        <f>Table2[[#This Row],[Price Per Qty]]</f>
        <v>0</v>
      </c>
      <c r="P192" s="246">
        <f t="shared" si="12"/>
        <v>0</v>
      </c>
      <c r="Q192" s="227" t="str">
        <f>IF(Table2[[#This Row],[Total Cost of Materials for Project]]&lt;&gt;0,P192*$G$9,"")</f>
        <v/>
      </c>
      <c r="R192" s="228" t="str">
        <f>IF(Table2[[#This Row],[Total Cost of Materials for Project]]&lt;&gt;0,P192*$G$10,"")</f>
        <v/>
      </c>
      <c r="S192" s="247"/>
      <c r="T192" s="230"/>
      <c r="U192" s="230"/>
      <c r="V192" s="230"/>
      <c r="W192" s="230"/>
      <c r="X192" s="230"/>
      <c r="Y192" s="230"/>
      <c r="Z192" s="230"/>
      <c r="AA192" s="230"/>
      <c r="AB192" s="6"/>
      <c r="AC192" s="248">
        <f t="shared" si="15"/>
        <v>0</v>
      </c>
      <c r="AD192" s="18" t="e">
        <f t="shared" si="13"/>
        <v>#VALUE!</v>
      </c>
      <c r="AE192" s="18" t="e">
        <f t="shared" si="14"/>
        <v>#VALUE!</v>
      </c>
      <c r="AF192" s="249">
        <f t="shared" si="16"/>
        <v>0</v>
      </c>
      <c r="AG192" s="234">
        <f>Table1[[#This Row],[Qty Placed in Service for Project]]-Table2[[#This Row],[Qty Placed in Service for Project (MUST BE &lt;= DOCUMENTATION)]]</f>
        <v>0</v>
      </c>
      <c r="AH192" s="235">
        <f>Table1[[#This Row],[Total Cost of Materials for Project]]-Table2[[#This Row],[Total Allowable Expense]]</f>
        <v>0</v>
      </c>
      <c r="AI192" s="235" t="e">
        <f>Table1[[#This Row],[Awardee Match]]-Table2[[#This Row],[Awardee Match2]]</f>
        <v>#VALUE!</v>
      </c>
      <c r="AJ192" s="235" t="e">
        <f>Table1[[#This Row],[Program Match]]-Table2[[#This Row],[Program Match2]]</f>
        <v>#VALUE!</v>
      </c>
    </row>
    <row r="193" spans="1:36" x14ac:dyDescent="0.25">
      <c r="A193" s="219">
        <f>Table1[[#This Row],[Invoice No. ]]</f>
        <v>0</v>
      </c>
      <c r="B193" s="220">
        <f>Table1[[#This Row],[PDF Name]]</f>
        <v>0</v>
      </c>
      <c r="C193" s="221">
        <f>Table1[[#This Row],[Date of Invoice]]</f>
        <v>0</v>
      </c>
      <c r="D193" s="111">
        <f>Table1[[#This Row],[Vendor Name]]</f>
        <v>0</v>
      </c>
      <c r="E193" s="237">
        <f>'1. Project Expenses'!E193</f>
        <v>0</v>
      </c>
      <c r="F193" s="238">
        <f>'1. Project Expenses'!F193</f>
        <v>0</v>
      </c>
      <c r="G193" s="239">
        <f>'1. Project Expenses'!G193</f>
        <v>0</v>
      </c>
      <c r="H193" s="240">
        <f>'1. Project Expenses'!H193</f>
        <v>0</v>
      </c>
      <c r="I193" s="241">
        <f>'1. Project Expenses'!I193</f>
        <v>0</v>
      </c>
      <c r="J193" s="242">
        <f>'1. Project Expenses'!J193</f>
        <v>0</v>
      </c>
      <c r="K193" s="115">
        <f>'1. Project Expenses'!K193</f>
        <v>0</v>
      </c>
      <c r="L193" s="243">
        <f>'1. Project Expenses'!L193</f>
        <v>0</v>
      </c>
      <c r="M193" s="244">
        <f>'1. Project Expenses'!M193</f>
        <v>0</v>
      </c>
      <c r="N193" s="245">
        <f>'1. Project Expenses'!N193</f>
        <v>0</v>
      </c>
      <c r="O193" s="226">
        <f>Table2[[#This Row],[Price Per Qty]]</f>
        <v>0</v>
      </c>
      <c r="P193" s="246">
        <f t="shared" si="12"/>
        <v>0</v>
      </c>
      <c r="Q193" s="227" t="str">
        <f>IF(Table2[[#This Row],[Total Cost of Materials for Project]]&lt;&gt;0,P193*$G$9,"")</f>
        <v/>
      </c>
      <c r="R193" s="228" t="str">
        <f>IF(Table2[[#This Row],[Total Cost of Materials for Project]]&lt;&gt;0,P193*$G$10,"")</f>
        <v/>
      </c>
      <c r="S193" s="247"/>
      <c r="T193" s="230"/>
      <c r="U193" s="230"/>
      <c r="V193" s="230"/>
      <c r="W193" s="230"/>
      <c r="X193" s="230"/>
      <c r="Y193" s="230"/>
      <c r="Z193" s="230"/>
      <c r="AA193" s="230"/>
      <c r="AB193" s="6"/>
      <c r="AC193" s="248">
        <f t="shared" si="15"/>
        <v>0</v>
      </c>
      <c r="AD193" s="18" t="e">
        <f t="shared" si="13"/>
        <v>#VALUE!</v>
      </c>
      <c r="AE193" s="18" t="e">
        <f t="shared" si="14"/>
        <v>#VALUE!</v>
      </c>
      <c r="AF193" s="249">
        <f t="shared" si="16"/>
        <v>0</v>
      </c>
      <c r="AG193" s="234">
        <f>Table1[[#This Row],[Qty Placed in Service for Project]]-Table2[[#This Row],[Qty Placed in Service for Project (MUST BE &lt;= DOCUMENTATION)]]</f>
        <v>0</v>
      </c>
      <c r="AH193" s="235">
        <f>Table1[[#This Row],[Total Cost of Materials for Project]]-Table2[[#This Row],[Total Allowable Expense]]</f>
        <v>0</v>
      </c>
      <c r="AI193" s="235" t="e">
        <f>Table1[[#This Row],[Awardee Match]]-Table2[[#This Row],[Awardee Match2]]</f>
        <v>#VALUE!</v>
      </c>
      <c r="AJ193" s="235" t="e">
        <f>Table1[[#This Row],[Program Match]]-Table2[[#This Row],[Program Match2]]</f>
        <v>#VALUE!</v>
      </c>
    </row>
    <row r="194" spans="1:36" x14ac:dyDescent="0.25">
      <c r="A194" s="219">
        <f>Table1[[#This Row],[Invoice No. ]]</f>
        <v>0</v>
      </c>
      <c r="B194" s="220">
        <f>Table1[[#This Row],[PDF Name]]</f>
        <v>0</v>
      </c>
      <c r="C194" s="221">
        <f>Table1[[#This Row],[Date of Invoice]]</f>
        <v>0</v>
      </c>
      <c r="D194" s="111">
        <f>Table1[[#This Row],[Vendor Name]]</f>
        <v>0</v>
      </c>
      <c r="E194" s="237">
        <f>'1. Project Expenses'!E194</f>
        <v>0</v>
      </c>
      <c r="F194" s="238">
        <f>'1. Project Expenses'!F194</f>
        <v>0</v>
      </c>
      <c r="G194" s="239">
        <f>'1. Project Expenses'!G194</f>
        <v>0</v>
      </c>
      <c r="H194" s="240">
        <f>'1. Project Expenses'!H194</f>
        <v>0</v>
      </c>
      <c r="I194" s="241">
        <f>'1. Project Expenses'!I194</f>
        <v>0</v>
      </c>
      <c r="J194" s="242">
        <f>'1. Project Expenses'!J194</f>
        <v>0</v>
      </c>
      <c r="K194" s="115">
        <f>'1. Project Expenses'!K194</f>
        <v>0</v>
      </c>
      <c r="L194" s="243">
        <f>'1. Project Expenses'!L194</f>
        <v>0</v>
      </c>
      <c r="M194" s="244">
        <f>'1. Project Expenses'!M194</f>
        <v>0</v>
      </c>
      <c r="N194" s="245">
        <f>'1. Project Expenses'!N194</f>
        <v>0</v>
      </c>
      <c r="O194" s="226">
        <f>Table2[[#This Row],[Price Per Qty]]</f>
        <v>0</v>
      </c>
      <c r="P194" s="246">
        <f t="shared" si="12"/>
        <v>0</v>
      </c>
      <c r="Q194" s="227" t="str">
        <f>IF(Table2[[#This Row],[Total Cost of Materials for Project]]&lt;&gt;0,P194*$G$9,"")</f>
        <v/>
      </c>
      <c r="R194" s="228" t="str">
        <f>IF(Table2[[#This Row],[Total Cost of Materials for Project]]&lt;&gt;0,P194*$G$10,"")</f>
        <v/>
      </c>
      <c r="S194" s="247"/>
      <c r="T194" s="230"/>
      <c r="U194" s="230"/>
      <c r="V194" s="230"/>
      <c r="W194" s="230"/>
      <c r="X194" s="230"/>
      <c r="Y194" s="230"/>
      <c r="Z194" s="230"/>
      <c r="AA194" s="230"/>
      <c r="AB194" s="6"/>
      <c r="AC194" s="248">
        <f t="shared" si="15"/>
        <v>0</v>
      </c>
      <c r="AD194" s="18" t="e">
        <f t="shared" si="13"/>
        <v>#VALUE!</v>
      </c>
      <c r="AE194" s="18" t="e">
        <f t="shared" si="14"/>
        <v>#VALUE!</v>
      </c>
      <c r="AF194" s="249">
        <f t="shared" si="16"/>
        <v>0</v>
      </c>
      <c r="AG194" s="234">
        <f>Table1[[#This Row],[Qty Placed in Service for Project]]-Table2[[#This Row],[Qty Placed in Service for Project (MUST BE &lt;= DOCUMENTATION)]]</f>
        <v>0</v>
      </c>
      <c r="AH194" s="235">
        <f>Table1[[#This Row],[Total Cost of Materials for Project]]-Table2[[#This Row],[Total Allowable Expense]]</f>
        <v>0</v>
      </c>
      <c r="AI194" s="235" t="e">
        <f>Table1[[#This Row],[Awardee Match]]-Table2[[#This Row],[Awardee Match2]]</f>
        <v>#VALUE!</v>
      </c>
      <c r="AJ194" s="235" t="e">
        <f>Table1[[#This Row],[Program Match]]-Table2[[#This Row],[Program Match2]]</f>
        <v>#VALUE!</v>
      </c>
    </row>
    <row r="195" spans="1:36" x14ac:dyDescent="0.25">
      <c r="A195" s="219">
        <f>Table1[[#This Row],[Invoice No. ]]</f>
        <v>0</v>
      </c>
      <c r="B195" s="220">
        <f>Table1[[#This Row],[PDF Name]]</f>
        <v>0</v>
      </c>
      <c r="C195" s="221">
        <f>Table1[[#This Row],[Date of Invoice]]</f>
        <v>0</v>
      </c>
      <c r="D195" s="111">
        <f>Table1[[#This Row],[Vendor Name]]</f>
        <v>0</v>
      </c>
      <c r="E195" s="237">
        <f>'1. Project Expenses'!E195</f>
        <v>0</v>
      </c>
      <c r="F195" s="238">
        <f>'1. Project Expenses'!F195</f>
        <v>0</v>
      </c>
      <c r="G195" s="239">
        <f>'1. Project Expenses'!G195</f>
        <v>0</v>
      </c>
      <c r="H195" s="240">
        <f>'1. Project Expenses'!H195</f>
        <v>0</v>
      </c>
      <c r="I195" s="241">
        <f>'1. Project Expenses'!I195</f>
        <v>0</v>
      </c>
      <c r="J195" s="242">
        <f>'1. Project Expenses'!J195</f>
        <v>0</v>
      </c>
      <c r="K195" s="115">
        <f>'1. Project Expenses'!K195</f>
        <v>0</v>
      </c>
      <c r="L195" s="243">
        <f>'1. Project Expenses'!L195</f>
        <v>0</v>
      </c>
      <c r="M195" s="244">
        <f>'1. Project Expenses'!M195</f>
        <v>0</v>
      </c>
      <c r="N195" s="245">
        <f>'1. Project Expenses'!N195</f>
        <v>0</v>
      </c>
      <c r="O195" s="226">
        <f>Table2[[#This Row],[Price Per Qty]]</f>
        <v>0</v>
      </c>
      <c r="P195" s="246">
        <f t="shared" si="12"/>
        <v>0</v>
      </c>
      <c r="Q195" s="227" t="str">
        <f>IF(Table2[[#This Row],[Total Cost of Materials for Project]]&lt;&gt;0,P195*$G$9,"")</f>
        <v/>
      </c>
      <c r="R195" s="228" t="str">
        <f>IF(Table2[[#This Row],[Total Cost of Materials for Project]]&lt;&gt;0,P195*$G$10,"")</f>
        <v/>
      </c>
      <c r="S195" s="247"/>
      <c r="T195" s="230"/>
      <c r="U195" s="230"/>
      <c r="V195" s="230"/>
      <c r="W195" s="230"/>
      <c r="X195" s="230"/>
      <c r="Y195" s="230"/>
      <c r="Z195" s="230"/>
      <c r="AA195" s="230"/>
      <c r="AB195" s="6"/>
      <c r="AC195" s="248">
        <f t="shared" si="15"/>
        <v>0</v>
      </c>
      <c r="AD195" s="18" t="e">
        <f t="shared" si="13"/>
        <v>#VALUE!</v>
      </c>
      <c r="AE195" s="18" t="e">
        <f t="shared" si="14"/>
        <v>#VALUE!</v>
      </c>
      <c r="AF195" s="249">
        <f t="shared" si="16"/>
        <v>0</v>
      </c>
      <c r="AG195" s="234">
        <f>Table1[[#This Row],[Qty Placed in Service for Project]]-Table2[[#This Row],[Qty Placed in Service for Project (MUST BE &lt;= DOCUMENTATION)]]</f>
        <v>0</v>
      </c>
      <c r="AH195" s="235">
        <f>Table1[[#This Row],[Total Cost of Materials for Project]]-Table2[[#This Row],[Total Allowable Expense]]</f>
        <v>0</v>
      </c>
      <c r="AI195" s="235" t="e">
        <f>Table1[[#This Row],[Awardee Match]]-Table2[[#This Row],[Awardee Match2]]</f>
        <v>#VALUE!</v>
      </c>
      <c r="AJ195" s="235" t="e">
        <f>Table1[[#This Row],[Program Match]]-Table2[[#This Row],[Program Match2]]</f>
        <v>#VALUE!</v>
      </c>
    </row>
    <row r="196" spans="1:36" x14ac:dyDescent="0.25">
      <c r="A196" s="219">
        <f>Table1[[#This Row],[Invoice No. ]]</f>
        <v>0</v>
      </c>
      <c r="B196" s="220">
        <f>Table1[[#This Row],[PDF Name]]</f>
        <v>0</v>
      </c>
      <c r="C196" s="221">
        <f>Table1[[#This Row],[Date of Invoice]]</f>
        <v>0</v>
      </c>
      <c r="D196" s="111">
        <f>Table1[[#This Row],[Vendor Name]]</f>
        <v>0</v>
      </c>
      <c r="E196" s="237">
        <f>'1. Project Expenses'!E196</f>
        <v>0</v>
      </c>
      <c r="F196" s="238">
        <f>'1. Project Expenses'!F196</f>
        <v>0</v>
      </c>
      <c r="G196" s="239">
        <f>'1. Project Expenses'!G196</f>
        <v>0</v>
      </c>
      <c r="H196" s="240">
        <f>'1. Project Expenses'!H196</f>
        <v>0</v>
      </c>
      <c r="I196" s="241">
        <f>'1. Project Expenses'!I196</f>
        <v>0</v>
      </c>
      <c r="J196" s="242">
        <f>'1. Project Expenses'!J196</f>
        <v>0</v>
      </c>
      <c r="K196" s="115">
        <f>'1. Project Expenses'!K196</f>
        <v>0</v>
      </c>
      <c r="L196" s="243">
        <f>'1. Project Expenses'!L196</f>
        <v>0</v>
      </c>
      <c r="M196" s="244">
        <f>'1. Project Expenses'!M196</f>
        <v>0</v>
      </c>
      <c r="N196" s="245">
        <f>'1. Project Expenses'!N196</f>
        <v>0</v>
      </c>
      <c r="O196" s="226">
        <f>Table2[[#This Row],[Price Per Qty]]</f>
        <v>0</v>
      </c>
      <c r="P196" s="246">
        <f t="shared" si="12"/>
        <v>0</v>
      </c>
      <c r="Q196" s="227" t="str">
        <f>IF(Table2[[#This Row],[Total Cost of Materials for Project]]&lt;&gt;0,P196*$G$9,"")</f>
        <v/>
      </c>
      <c r="R196" s="228" t="str">
        <f>IF(Table2[[#This Row],[Total Cost of Materials for Project]]&lt;&gt;0,P196*$G$10,"")</f>
        <v/>
      </c>
      <c r="S196" s="247"/>
      <c r="T196" s="230"/>
      <c r="U196" s="230"/>
      <c r="V196" s="230"/>
      <c r="W196" s="230"/>
      <c r="X196" s="230"/>
      <c r="Y196" s="230"/>
      <c r="Z196" s="230"/>
      <c r="AA196" s="230"/>
      <c r="AB196" s="6"/>
      <c r="AC196" s="248">
        <f t="shared" si="15"/>
        <v>0</v>
      </c>
      <c r="AD196" s="18" t="e">
        <f t="shared" si="13"/>
        <v>#VALUE!</v>
      </c>
      <c r="AE196" s="18" t="e">
        <f t="shared" si="14"/>
        <v>#VALUE!</v>
      </c>
      <c r="AF196" s="249">
        <f t="shared" si="16"/>
        <v>0</v>
      </c>
      <c r="AG196" s="234">
        <f>Table1[[#This Row],[Qty Placed in Service for Project]]-Table2[[#This Row],[Qty Placed in Service for Project (MUST BE &lt;= DOCUMENTATION)]]</f>
        <v>0</v>
      </c>
      <c r="AH196" s="235">
        <f>Table1[[#This Row],[Total Cost of Materials for Project]]-Table2[[#This Row],[Total Allowable Expense]]</f>
        <v>0</v>
      </c>
      <c r="AI196" s="235" t="e">
        <f>Table1[[#This Row],[Awardee Match]]-Table2[[#This Row],[Awardee Match2]]</f>
        <v>#VALUE!</v>
      </c>
      <c r="AJ196" s="235" t="e">
        <f>Table1[[#This Row],[Program Match]]-Table2[[#This Row],[Program Match2]]</f>
        <v>#VALUE!</v>
      </c>
    </row>
    <row r="197" spans="1:36" x14ac:dyDescent="0.25">
      <c r="A197" s="219">
        <f>Table1[[#This Row],[Invoice No. ]]</f>
        <v>0</v>
      </c>
      <c r="B197" s="220">
        <f>Table1[[#This Row],[PDF Name]]</f>
        <v>0</v>
      </c>
      <c r="C197" s="221">
        <f>Table1[[#This Row],[Date of Invoice]]</f>
        <v>0</v>
      </c>
      <c r="D197" s="111">
        <f>Table1[[#This Row],[Vendor Name]]</f>
        <v>0</v>
      </c>
      <c r="E197" s="237">
        <f>'1. Project Expenses'!E197</f>
        <v>0</v>
      </c>
      <c r="F197" s="238">
        <f>'1. Project Expenses'!F197</f>
        <v>0</v>
      </c>
      <c r="G197" s="239">
        <f>'1. Project Expenses'!G197</f>
        <v>0</v>
      </c>
      <c r="H197" s="240">
        <f>'1. Project Expenses'!H197</f>
        <v>0</v>
      </c>
      <c r="I197" s="241">
        <f>'1. Project Expenses'!I197</f>
        <v>0</v>
      </c>
      <c r="J197" s="242">
        <f>'1. Project Expenses'!J197</f>
        <v>0</v>
      </c>
      <c r="K197" s="115">
        <f>'1. Project Expenses'!K197</f>
        <v>0</v>
      </c>
      <c r="L197" s="243">
        <f>'1. Project Expenses'!L197</f>
        <v>0</v>
      </c>
      <c r="M197" s="244">
        <f>'1. Project Expenses'!M197</f>
        <v>0</v>
      </c>
      <c r="N197" s="245">
        <f>'1. Project Expenses'!N197</f>
        <v>0</v>
      </c>
      <c r="O197" s="226">
        <f>Table2[[#This Row],[Price Per Qty]]</f>
        <v>0</v>
      </c>
      <c r="P197" s="246">
        <f t="shared" si="12"/>
        <v>0</v>
      </c>
      <c r="Q197" s="227" t="str">
        <f>IF(Table2[[#This Row],[Total Cost of Materials for Project]]&lt;&gt;0,P197*$G$9,"")</f>
        <v/>
      </c>
      <c r="R197" s="228" t="str">
        <f>IF(Table2[[#This Row],[Total Cost of Materials for Project]]&lt;&gt;0,P197*$G$10,"")</f>
        <v/>
      </c>
      <c r="S197" s="247"/>
      <c r="T197" s="230"/>
      <c r="U197" s="230"/>
      <c r="V197" s="230"/>
      <c r="W197" s="230"/>
      <c r="X197" s="230"/>
      <c r="Y197" s="230"/>
      <c r="Z197" s="230"/>
      <c r="AA197" s="230"/>
      <c r="AB197" s="6"/>
      <c r="AC197" s="248">
        <f t="shared" si="15"/>
        <v>0</v>
      </c>
      <c r="AD197" s="18" t="e">
        <f t="shared" si="13"/>
        <v>#VALUE!</v>
      </c>
      <c r="AE197" s="18" t="e">
        <f t="shared" si="14"/>
        <v>#VALUE!</v>
      </c>
      <c r="AF197" s="249">
        <f t="shared" si="16"/>
        <v>0</v>
      </c>
      <c r="AG197" s="234">
        <f>Table1[[#This Row],[Qty Placed in Service for Project]]-Table2[[#This Row],[Qty Placed in Service for Project (MUST BE &lt;= DOCUMENTATION)]]</f>
        <v>0</v>
      </c>
      <c r="AH197" s="235">
        <f>Table1[[#This Row],[Total Cost of Materials for Project]]-Table2[[#This Row],[Total Allowable Expense]]</f>
        <v>0</v>
      </c>
      <c r="AI197" s="235" t="e">
        <f>Table1[[#This Row],[Awardee Match]]-Table2[[#This Row],[Awardee Match2]]</f>
        <v>#VALUE!</v>
      </c>
      <c r="AJ197" s="235" t="e">
        <f>Table1[[#This Row],[Program Match]]-Table2[[#This Row],[Program Match2]]</f>
        <v>#VALUE!</v>
      </c>
    </row>
    <row r="198" spans="1:36" x14ac:dyDescent="0.25">
      <c r="A198" s="219">
        <f>Table1[[#This Row],[Invoice No. ]]</f>
        <v>0</v>
      </c>
      <c r="B198" s="220">
        <f>Table1[[#This Row],[PDF Name]]</f>
        <v>0</v>
      </c>
      <c r="C198" s="221">
        <f>Table1[[#This Row],[Date of Invoice]]</f>
        <v>0</v>
      </c>
      <c r="D198" s="111">
        <f>Table1[[#This Row],[Vendor Name]]</f>
        <v>0</v>
      </c>
      <c r="E198" s="237">
        <f>'1. Project Expenses'!E198</f>
        <v>0</v>
      </c>
      <c r="F198" s="238">
        <f>'1. Project Expenses'!F198</f>
        <v>0</v>
      </c>
      <c r="G198" s="239">
        <f>'1. Project Expenses'!G198</f>
        <v>0</v>
      </c>
      <c r="H198" s="240">
        <f>'1. Project Expenses'!H198</f>
        <v>0</v>
      </c>
      <c r="I198" s="241">
        <f>'1. Project Expenses'!I198</f>
        <v>0</v>
      </c>
      <c r="J198" s="242">
        <f>'1. Project Expenses'!J198</f>
        <v>0</v>
      </c>
      <c r="K198" s="115">
        <f>'1. Project Expenses'!K198</f>
        <v>0</v>
      </c>
      <c r="L198" s="243">
        <f>'1. Project Expenses'!L198</f>
        <v>0</v>
      </c>
      <c r="M198" s="244">
        <f>'1. Project Expenses'!M198</f>
        <v>0</v>
      </c>
      <c r="N198" s="245">
        <f>'1. Project Expenses'!N198</f>
        <v>0</v>
      </c>
      <c r="O198" s="226">
        <f>Table2[[#This Row],[Price Per Qty]]</f>
        <v>0</v>
      </c>
      <c r="P198" s="246">
        <f t="shared" si="12"/>
        <v>0</v>
      </c>
      <c r="Q198" s="227" t="str">
        <f>IF(Table2[[#This Row],[Total Cost of Materials for Project]]&lt;&gt;0,P198*$G$9,"")</f>
        <v/>
      </c>
      <c r="R198" s="228" t="str">
        <f>IF(Table2[[#This Row],[Total Cost of Materials for Project]]&lt;&gt;0,P198*$G$10,"")</f>
        <v/>
      </c>
      <c r="S198" s="247"/>
      <c r="T198" s="230"/>
      <c r="U198" s="230"/>
      <c r="V198" s="230"/>
      <c r="W198" s="230"/>
      <c r="X198" s="230"/>
      <c r="Y198" s="230"/>
      <c r="Z198" s="230"/>
      <c r="AA198" s="230"/>
      <c r="AB198" s="6"/>
      <c r="AC198" s="248">
        <f t="shared" si="15"/>
        <v>0</v>
      </c>
      <c r="AD198" s="18" t="e">
        <f t="shared" si="13"/>
        <v>#VALUE!</v>
      </c>
      <c r="AE198" s="18" t="e">
        <f t="shared" si="14"/>
        <v>#VALUE!</v>
      </c>
      <c r="AF198" s="249">
        <f t="shared" si="16"/>
        <v>0</v>
      </c>
      <c r="AG198" s="234">
        <f>Table1[[#This Row],[Qty Placed in Service for Project]]-Table2[[#This Row],[Qty Placed in Service for Project (MUST BE &lt;= DOCUMENTATION)]]</f>
        <v>0</v>
      </c>
      <c r="AH198" s="235">
        <f>Table1[[#This Row],[Total Cost of Materials for Project]]-Table2[[#This Row],[Total Allowable Expense]]</f>
        <v>0</v>
      </c>
      <c r="AI198" s="235" t="e">
        <f>Table1[[#This Row],[Awardee Match]]-Table2[[#This Row],[Awardee Match2]]</f>
        <v>#VALUE!</v>
      </c>
      <c r="AJ198" s="235" t="e">
        <f>Table1[[#This Row],[Program Match]]-Table2[[#This Row],[Program Match2]]</f>
        <v>#VALUE!</v>
      </c>
    </row>
    <row r="199" spans="1:36" x14ac:dyDescent="0.25">
      <c r="A199" s="219">
        <f>Table1[[#This Row],[Invoice No. ]]</f>
        <v>0</v>
      </c>
      <c r="B199" s="220">
        <f>Table1[[#This Row],[PDF Name]]</f>
        <v>0</v>
      </c>
      <c r="C199" s="221">
        <f>Table1[[#This Row],[Date of Invoice]]</f>
        <v>0</v>
      </c>
      <c r="D199" s="111">
        <f>Table1[[#This Row],[Vendor Name]]</f>
        <v>0</v>
      </c>
      <c r="E199" s="237">
        <f>'1. Project Expenses'!E199</f>
        <v>0</v>
      </c>
      <c r="F199" s="238">
        <f>'1. Project Expenses'!F199</f>
        <v>0</v>
      </c>
      <c r="G199" s="239">
        <f>'1. Project Expenses'!G199</f>
        <v>0</v>
      </c>
      <c r="H199" s="240">
        <f>'1. Project Expenses'!H199</f>
        <v>0</v>
      </c>
      <c r="I199" s="241">
        <f>'1. Project Expenses'!I199</f>
        <v>0</v>
      </c>
      <c r="J199" s="242">
        <f>'1. Project Expenses'!J199</f>
        <v>0</v>
      </c>
      <c r="K199" s="115">
        <f>'1. Project Expenses'!K199</f>
        <v>0</v>
      </c>
      <c r="L199" s="243">
        <f>'1. Project Expenses'!L199</f>
        <v>0</v>
      </c>
      <c r="M199" s="244">
        <f>'1. Project Expenses'!M199</f>
        <v>0</v>
      </c>
      <c r="N199" s="245">
        <f>'1. Project Expenses'!N199</f>
        <v>0</v>
      </c>
      <c r="O199" s="226">
        <f>Table2[[#This Row],[Price Per Qty]]</f>
        <v>0</v>
      </c>
      <c r="P199" s="246">
        <f t="shared" si="12"/>
        <v>0</v>
      </c>
      <c r="Q199" s="227" t="str">
        <f>IF(Table2[[#This Row],[Total Cost of Materials for Project]]&lt;&gt;0,P199*$G$9,"")</f>
        <v/>
      </c>
      <c r="R199" s="228" t="str">
        <f>IF(Table2[[#This Row],[Total Cost of Materials for Project]]&lt;&gt;0,P199*$G$10,"")</f>
        <v/>
      </c>
      <c r="S199" s="247"/>
      <c r="T199" s="230"/>
      <c r="U199" s="230"/>
      <c r="V199" s="230"/>
      <c r="W199" s="230"/>
      <c r="X199" s="230"/>
      <c r="Y199" s="230"/>
      <c r="Z199" s="230"/>
      <c r="AA199" s="230"/>
      <c r="AB199" s="6"/>
      <c r="AC199" s="248">
        <f t="shared" si="15"/>
        <v>0</v>
      </c>
      <c r="AD199" s="18" t="e">
        <f t="shared" si="13"/>
        <v>#VALUE!</v>
      </c>
      <c r="AE199" s="18" t="e">
        <f t="shared" si="14"/>
        <v>#VALUE!</v>
      </c>
      <c r="AF199" s="249">
        <f t="shared" si="16"/>
        <v>0</v>
      </c>
      <c r="AG199" s="234">
        <f>Table1[[#This Row],[Qty Placed in Service for Project]]-Table2[[#This Row],[Qty Placed in Service for Project (MUST BE &lt;= DOCUMENTATION)]]</f>
        <v>0</v>
      </c>
      <c r="AH199" s="235">
        <f>Table1[[#This Row],[Total Cost of Materials for Project]]-Table2[[#This Row],[Total Allowable Expense]]</f>
        <v>0</v>
      </c>
      <c r="AI199" s="235" t="e">
        <f>Table1[[#This Row],[Awardee Match]]-Table2[[#This Row],[Awardee Match2]]</f>
        <v>#VALUE!</v>
      </c>
      <c r="AJ199" s="235" t="e">
        <f>Table1[[#This Row],[Program Match]]-Table2[[#This Row],[Program Match2]]</f>
        <v>#VALUE!</v>
      </c>
    </row>
    <row r="200" spans="1:36" x14ac:dyDescent="0.25">
      <c r="A200" s="219">
        <f>Table1[[#This Row],[Invoice No. ]]</f>
        <v>0</v>
      </c>
      <c r="B200" s="220">
        <f>Table1[[#This Row],[PDF Name]]</f>
        <v>0</v>
      </c>
      <c r="C200" s="221">
        <f>Table1[[#This Row],[Date of Invoice]]</f>
        <v>0</v>
      </c>
      <c r="D200" s="111">
        <f>Table1[[#This Row],[Vendor Name]]</f>
        <v>0</v>
      </c>
      <c r="E200" s="237">
        <f>'1. Project Expenses'!E200</f>
        <v>0</v>
      </c>
      <c r="F200" s="238">
        <f>'1. Project Expenses'!F200</f>
        <v>0</v>
      </c>
      <c r="G200" s="239">
        <f>'1. Project Expenses'!G200</f>
        <v>0</v>
      </c>
      <c r="H200" s="240">
        <f>'1. Project Expenses'!H200</f>
        <v>0</v>
      </c>
      <c r="I200" s="241">
        <f>'1. Project Expenses'!I200</f>
        <v>0</v>
      </c>
      <c r="J200" s="242">
        <f>'1. Project Expenses'!J200</f>
        <v>0</v>
      </c>
      <c r="K200" s="115">
        <f>'1. Project Expenses'!K200</f>
        <v>0</v>
      </c>
      <c r="L200" s="243">
        <f>'1. Project Expenses'!L200</f>
        <v>0</v>
      </c>
      <c r="M200" s="244">
        <f>'1. Project Expenses'!M200</f>
        <v>0</v>
      </c>
      <c r="N200" s="245">
        <f>'1. Project Expenses'!N200</f>
        <v>0</v>
      </c>
      <c r="O200" s="226">
        <f>Table2[[#This Row],[Price Per Qty]]</f>
        <v>0</v>
      </c>
      <c r="P200" s="246">
        <f t="shared" si="12"/>
        <v>0</v>
      </c>
      <c r="Q200" s="227" t="str">
        <f>IF(Table2[[#This Row],[Total Cost of Materials for Project]]&lt;&gt;0,P200*$G$9,"")</f>
        <v/>
      </c>
      <c r="R200" s="228" t="str">
        <f>IF(Table2[[#This Row],[Total Cost of Materials for Project]]&lt;&gt;0,P200*$G$10,"")</f>
        <v/>
      </c>
      <c r="S200" s="247"/>
      <c r="T200" s="230"/>
      <c r="U200" s="230"/>
      <c r="V200" s="230"/>
      <c r="W200" s="230"/>
      <c r="X200" s="230"/>
      <c r="Y200" s="230"/>
      <c r="Z200" s="230"/>
      <c r="AA200" s="230"/>
      <c r="AB200" s="6"/>
      <c r="AC200" s="248">
        <f t="shared" si="15"/>
        <v>0</v>
      </c>
      <c r="AD200" s="18" t="e">
        <f t="shared" si="13"/>
        <v>#VALUE!</v>
      </c>
      <c r="AE200" s="18" t="e">
        <f t="shared" si="14"/>
        <v>#VALUE!</v>
      </c>
      <c r="AF200" s="249">
        <f t="shared" si="16"/>
        <v>0</v>
      </c>
      <c r="AG200" s="234">
        <f>Table1[[#This Row],[Qty Placed in Service for Project]]-Table2[[#This Row],[Qty Placed in Service for Project (MUST BE &lt;= DOCUMENTATION)]]</f>
        <v>0</v>
      </c>
      <c r="AH200" s="235">
        <f>Table1[[#This Row],[Total Cost of Materials for Project]]-Table2[[#This Row],[Total Allowable Expense]]</f>
        <v>0</v>
      </c>
      <c r="AI200" s="235" t="e">
        <f>Table1[[#This Row],[Awardee Match]]-Table2[[#This Row],[Awardee Match2]]</f>
        <v>#VALUE!</v>
      </c>
      <c r="AJ200" s="235" t="e">
        <f>Table1[[#This Row],[Program Match]]-Table2[[#This Row],[Program Match2]]</f>
        <v>#VALUE!</v>
      </c>
    </row>
    <row r="201" spans="1:36" x14ac:dyDescent="0.25">
      <c r="A201" s="219">
        <f>Table1[[#This Row],[Invoice No. ]]</f>
        <v>0</v>
      </c>
      <c r="B201" s="220">
        <f>Table1[[#This Row],[PDF Name]]</f>
        <v>0</v>
      </c>
      <c r="C201" s="221">
        <f>Table1[[#This Row],[Date of Invoice]]</f>
        <v>0</v>
      </c>
      <c r="D201" s="111">
        <f>Table1[[#This Row],[Vendor Name]]</f>
        <v>0</v>
      </c>
      <c r="E201" s="237">
        <f>'1. Project Expenses'!E201</f>
        <v>0</v>
      </c>
      <c r="F201" s="238">
        <f>'1. Project Expenses'!F201</f>
        <v>0</v>
      </c>
      <c r="G201" s="239">
        <f>'1. Project Expenses'!G201</f>
        <v>0</v>
      </c>
      <c r="H201" s="240">
        <f>'1. Project Expenses'!H201</f>
        <v>0</v>
      </c>
      <c r="I201" s="241">
        <f>'1. Project Expenses'!I201</f>
        <v>0</v>
      </c>
      <c r="J201" s="242">
        <f>'1. Project Expenses'!J201</f>
        <v>0</v>
      </c>
      <c r="K201" s="115">
        <f>'1. Project Expenses'!K201</f>
        <v>0</v>
      </c>
      <c r="L201" s="243">
        <f>'1. Project Expenses'!L201</f>
        <v>0</v>
      </c>
      <c r="M201" s="244">
        <f>'1. Project Expenses'!M201</f>
        <v>0</v>
      </c>
      <c r="N201" s="245">
        <f>'1. Project Expenses'!N201</f>
        <v>0</v>
      </c>
      <c r="O201" s="226">
        <f>Table2[[#This Row],[Price Per Qty]]</f>
        <v>0</v>
      </c>
      <c r="P201" s="246">
        <f t="shared" si="12"/>
        <v>0</v>
      </c>
      <c r="Q201" s="227" t="str">
        <f>IF(Table2[[#This Row],[Total Cost of Materials for Project]]&lt;&gt;0,P201*$G$9,"")</f>
        <v/>
      </c>
      <c r="R201" s="228" t="str">
        <f>IF(Table2[[#This Row],[Total Cost of Materials for Project]]&lt;&gt;0,P201*$G$10,"")</f>
        <v/>
      </c>
      <c r="S201" s="247"/>
      <c r="T201" s="230"/>
      <c r="U201" s="230"/>
      <c r="V201" s="230"/>
      <c r="W201" s="230"/>
      <c r="X201" s="230"/>
      <c r="Y201" s="230"/>
      <c r="Z201" s="230"/>
      <c r="AA201" s="230"/>
      <c r="AB201" s="6"/>
      <c r="AC201" s="248">
        <f t="shared" si="15"/>
        <v>0</v>
      </c>
      <c r="AD201" s="18" t="e">
        <f t="shared" si="13"/>
        <v>#VALUE!</v>
      </c>
      <c r="AE201" s="18" t="e">
        <f t="shared" si="14"/>
        <v>#VALUE!</v>
      </c>
      <c r="AF201" s="249">
        <f t="shared" si="16"/>
        <v>0</v>
      </c>
      <c r="AG201" s="234">
        <f>Table1[[#This Row],[Qty Placed in Service for Project]]-Table2[[#This Row],[Qty Placed in Service for Project (MUST BE &lt;= DOCUMENTATION)]]</f>
        <v>0</v>
      </c>
      <c r="AH201" s="235">
        <f>Table1[[#This Row],[Total Cost of Materials for Project]]-Table2[[#This Row],[Total Allowable Expense]]</f>
        <v>0</v>
      </c>
      <c r="AI201" s="235" t="e">
        <f>Table1[[#This Row],[Awardee Match]]-Table2[[#This Row],[Awardee Match2]]</f>
        <v>#VALUE!</v>
      </c>
      <c r="AJ201" s="235" t="e">
        <f>Table1[[#This Row],[Program Match]]-Table2[[#This Row],[Program Match2]]</f>
        <v>#VALUE!</v>
      </c>
    </row>
    <row r="202" spans="1:36" x14ac:dyDescent="0.25">
      <c r="A202" s="219">
        <f>Table1[[#This Row],[Invoice No. ]]</f>
        <v>0</v>
      </c>
      <c r="B202" s="220">
        <f>Table1[[#This Row],[PDF Name]]</f>
        <v>0</v>
      </c>
      <c r="C202" s="221">
        <f>Table1[[#This Row],[Date of Invoice]]</f>
        <v>0</v>
      </c>
      <c r="D202" s="111">
        <f>Table1[[#This Row],[Vendor Name]]</f>
        <v>0</v>
      </c>
      <c r="E202" s="237">
        <f>'1. Project Expenses'!E202</f>
        <v>0</v>
      </c>
      <c r="F202" s="238">
        <f>'1. Project Expenses'!F202</f>
        <v>0</v>
      </c>
      <c r="G202" s="239">
        <f>'1. Project Expenses'!G202</f>
        <v>0</v>
      </c>
      <c r="H202" s="240">
        <f>'1. Project Expenses'!H202</f>
        <v>0</v>
      </c>
      <c r="I202" s="241">
        <f>'1. Project Expenses'!I202</f>
        <v>0</v>
      </c>
      <c r="J202" s="242">
        <f>'1. Project Expenses'!J202</f>
        <v>0</v>
      </c>
      <c r="K202" s="115">
        <f>'1. Project Expenses'!K202</f>
        <v>0</v>
      </c>
      <c r="L202" s="243">
        <f>'1. Project Expenses'!L202</f>
        <v>0</v>
      </c>
      <c r="M202" s="244">
        <f>'1. Project Expenses'!M202</f>
        <v>0</v>
      </c>
      <c r="N202" s="245">
        <f>'1. Project Expenses'!N202</f>
        <v>0</v>
      </c>
      <c r="O202" s="226">
        <f>Table2[[#This Row],[Price Per Qty]]</f>
        <v>0</v>
      </c>
      <c r="P202" s="246">
        <f t="shared" si="12"/>
        <v>0</v>
      </c>
      <c r="Q202" s="227" t="str">
        <f>IF(Table2[[#This Row],[Total Cost of Materials for Project]]&lt;&gt;0,P202*$G$9,"")</f>
        <v/>
      </c>
      <c r="R202" s="228" t="str">
        <f>IF(Table2[[#This Row],[Total Cost of Materials for Project]]&lt;&gt;0,P202*$G$10,"")</f>
        <v/>
      </c>
      <c r="S202" s="247"/>
      <c r="T202" s="230"/>
      <c r="U202" s="230"/>
      <c r="V202" s="230"/>
      <c r="W202" s="230"/>
      <c r="X202" s="230"/>
      <c r="Y202" s="230"/>
      <c r="Z202" s="230"/>
      <c r="AA202" s="230"/>
      <c r="AB202" s="6"/>
      <c r="AC202" s="248">
        <f t="shared" si="15"/>
        <v>0</v>
      </c>
      <c r="AD202" s="18" t="e">
        <f t="shared" si="13"/>
        <v>#VALUE!</v>
      </c>
      <c r="AE202" s="18" t="e">
        <f t="shared" si="14"/>
        <v>#VALUE!</v>
      </c>
      <c r="AF202" s="249">
        <f t="shared" si="16"/>
        <v>0</v>
      </c>
      <c r="AG202" s="234">
        <f>Table1[[#This Row],[Qty Placed in Service for Project]]-Table2[[#This Row],[Qty Placed in Service for Project (MUST BE &lt;= DOCUMENTATION)]]</f>
        <v>0</v>
      </c>
      <c r="AH202" s="235">
        <f>Table1[[#This Row],[Total Cost of Materials for Project]]-Table2[[#This Row],[Total Allowable Expense]]</f>
        <v>0</v>
      </c>
      <c r="AI202" s="235" t="e">
        <f>Table1[[#This Row],[Awardee Match]]-Table2[[#This Row],[Awardee Match2]]</f>
        <v>#VALUE!</v>
      </c>
      <c r="AJ202" s="235" t="e">
        <f>Table1[[#This Row],[Program Match]]-Table2[[#This Row],[Program Match2]]</f>
        <v>#VALUE!</v>
      </c>
    </row>
    <row r="203" spans="1:36" x14ac:dyDescent="0.25">
      <c r="A203" s="219">
        <f>Table1[[#This Row],[Invoice No. ]]</f>
        <v>0</v>
      </c>
      <c r="B203" s="220">
        <f>Table1[[#This Row],[PDF Name]]</f>
        <v>0</v>
      </c>
      <c r="C203" s="221">
        <f>Table1[[#This Row],[Date of Invoice]]</f>
        <v>0</v>
      </c>
      <c r="D203" s="111">
        <f>Table1[[#This Row],[Vendor Name]]</f>
        <v>0</v>
      </c>
      <c r="E203" s="237">
        <f>'1. Project Expenses'!E203</f>
        <v>0</v>
      </c>
      <c r="F203" s="238">
        <f>'1. Project Expenses'!F203</f>
        <v>0</v>
      </c>
      <c r="G203" s="239">
        <f>'1. Project Expenses'!G203</f>
        <v>0</v>
      </c>
      <c r="H203" s="240">
        <f>'1. Project Expenses'!H203</f>
        <v>0</v>
      </c>
      <c r="I203" s="241">
        <f>'1. Project Expenses'!I203</f>
        <v>0</v>
      </c>
      <c r="J203" s="242">
        <f>'1. Project Expenses'!J203</f>
        <v>0</v>
      </c>
      <c r="K203" s="115">
        <f>'1. Project Expenses'!K203</f>
        <v>0</v>
      </c>
      <c r="L203" s="243">
        <f>'1. Project Expenses'!L203</f>
        <v>0</v>
      </c>
      <c r="M203" s="244">
        <f>'1. Project Expenses'!M203</f>
        <v>0</v>
      </c>
      <c r="N203" s="245">
        <f>'1. Project Expenses'!N203</f>
        <v>0</v>
      </c>
      <c r="O203" s="226">
        <f>Table2[[#This Row],[Price Per Qty]]</f>
        <v>0</v>
      </c>
      <c r="P203" s="246">
        <f t="shared" si="12"/>
        <v>0</v>
      </c>
      <c r="Q203" s="227" t="str">
        <f>IF(Table2[[#This Row],[Total Cost of Materials for Project]]&lt;&gt;0,P203*$G$9,"")</f>
        <v/>
      </c>
      <c r="R203" s="228" t="str">
        <f>IF(Table2[[#This Row],[Total Cost of Materials for Project]]&lt;&gt;0,P203*$G$10,"")</f>
        <v/>
      </c>
      <c r="S203" s="247"/>
      <c r="T203" s="230"/>
      <c r="U203" s="230"/>
      <c r="V203" s="230"/>
      <c r="W203" s="230"/>
      <c r="X203" s="230"/>
      <c r="Y203" s="230"/>
      <c r="Z203" s="230"/>
      <c r="AA203" s="230"/>
      <c r="AB203" s="6"/>
      <c r="AC203" s="248">
        <f t="shared" si="15"/>
        <v>0</v>
      </c>
      <c r="AD203" s="18" t="e">
        <f t="shared" si="13"/>
        <v>#VALUE!</v>
      </c>
      <c r="AE203" s="18" t="e">
        <f t="shared" si="14"/>
        <v>#VALUE!</v>
      </c>
      <c r="AF203" s="249">
        <f t="shared" si="16"/>
        <v>0</v>
      </c>
      <c r="AG203" s="234">
        <f>Table1[[#This Row],[Qty Placed in Service for Project]]-Table2[[#This Row],[Qty Placed in Service for Project (MUST BE &lt;= DOCUMENTATION)]]</f>
        <v>0</v>
      </c>
      <c r="AH203" s="235">
        <f>Table1[[#This Row],[Total Cost of Materials for Project]]-Table2[[#This Row],[Total Allowable Expense]]</f>
        <v>0</v>
      </c>
      <c r="AI203" s="235" t="e">
        <f>Table1[[#This Row],[Awardee Match]]-Table2[[#This Row],[Awardee Match2]]</f>
        <v>#VALUE!</v>
      </c>
      <c r="AJ203" s="235" t="e">
        <f>Table1[[#This Row],[Program Match]]-Table2[[#This Row],[Program Match2]]</f>
        <v>#VALUE!</v>
      </c>
    </row>
    <row r="204" spans="1:36" x14ac:dyDescent="0.25">
      <c r="A204" s="219">
        <f>Table1[[#This Row],[Invoice No. ]]</f>
        <v>0</v>
      </c>
      <c r="B204" s="220">
        <f>Table1[[#This Row],[PDF Name]]</f>
        <v>0</v>
      </c>
      <c r="C204" s="221">
        <f>Table1[[#This Row],[Date of Invoice]]</f>
        <v>0</v>
      </c>
      <c r="D204" s="111">
        <f>Table1[[#This Row],[Vendor Name]]</f>
        <v>0</v>
      </c>
      <c r="E204" s="237">
        <f>'1. Project Expenses'!E204</f>
        <v>0</v>
      </c>
      <c r="F204" s="238">
        <f>'1. Project Expenses'!F204</f>
        <v>0</v>
      </c>
      <c r="G204" s="239">
        <f>'1. Project Expenses'!G204</f>
        <v>0</v>
      </c>
      <c r="H204" s="240">
        <f>'1. Project Expenses'!H204</f>
        <v>0</v>
      </c>
      <c r="I204" s="241">
        <f>'1. Project Expenses'!I204</f>
        <v>0</v>
      </c>
      <c r="J204" s="242">
        <f>'1. Project Expenses'!J204</f>
        <v>0</v>
      </c>
      <c r="K204" s="115">
        <f>'1. Project Expenses'!K204</f>
        <v>0</v>
      </c>
      <c r="L204" s="243">
        <f>'1. Project Expenses'!L204</f>
        <v>0</v>
      </c>
      <c r="M204" s="244">
        <f>'1. Project Expenses'!M204</f>
        <v>0</v>
      </c>
      <c r="N204" s="245">
        <f>'1. Project Expenses'!N204</f>
        <v>0</v>
      </c>
      <c r="O204" s="226">
        <f>Table2[[#This Row],[Price Per Qty]]</f>
        <v>0</v>
      </c>
      <c r="P204" s="246">
        <f t="shared" si="12"/>
        <v>0</v>
      </c>
      <c r="Q204" s="227" t="str">
        <f>IF(Table2[[#This Row],[Total Cost of Materials for Project]]&lt;&gt;0,P204*$G$9,"")</f>
        <v/>
      </c>
      <c r="R204" s="228" t="str">
        <f>IF(Table2[[#This Row],[Total Cost of Materials for Project]]&lt;&gt;0,P204*$G$10,"")</f>
        <v/>
      </c>
      <c r="S204" s="247"/>
      <c r="T204" s="230"/>
      <c r="U204" s="230"/>
      <c r="V204" s="230"/>
      <c r="W204" s="230"/>
      <c r="X204" s="230"/>
      <c r="Y204" s="230"/>
      <c r="Z204" s="230"/>
      <c r="AA204" s="230"/>
      <c r="AB204" s="6"/>
      <c r="AC204" s="248">
        <f t="shared" si="15"/>
        <v>0</v>
      </c>
      <c r="AD204" s="18" t="e">
        <f t="shared" si="13"/>
        <v>#VALUE!</v>
      </c>
      <c r="AE204" s="18" t="e">
        <f t="shared" si="14"/>
        <v>#VALUE!</v>
      </c>
      <c r="AF204" s="249">
        <f t="shared" si="16"/>
        <v>0</v>
      </c>
      <c r="AG204" s="234">
        <f>Table1[[#This Row],[Qty Placed in Service for Project]]-Table2[[#This Row],[Qty Placed in Service for Project (MUST BE &lt;= DOCUMENTATION)]]</f>
        <v>0</v>
      </c>
      <c r="AH204" s="235">
        <f>Table1[[#This Row],[Total Cost of Materials for Project]]-Table2[[#This Row],[Total Allowable Expense]]</f>
        <v>0</v>
      </c>
      <c r="AI204" s="235" t="e">
        <f>Table1[[#This Row],[Awardee Match]]-Table2[[#This Row],[Awardee Match2]]</f>
        <v>#VALUE!</v>
      </c>
      <c r="AJ204" s="235" t="e">
        <f>Table1[[#This Row],[Program Match]]-Table2[[#This Row],[Program Match2]]</f>
        <v>#VALUE!</v>
      </c>
    </row>
    <row r="205" spans="1:36" x14ac:dyDescent="0.25">
      <c r="A205" s="219">
        <f>Table1[[#This Row],[Invoice No. ]]</f>
        <v>0</v>
      </c>
      <c r="B205" s="220">
        <f>Table1[[#This Row],[PDF Name]]</f>
        <v>0</v>
      </c>
      <c r="C205" s="221">
        <f>Table1[[#This Row],[Date of Invoice]]</f>
        <v>0</v>
      </c>
      <c r="D205" s="111">
        <f>Table1[[#This Row],[Vendor Name]]</f>
        <v>0</v>
      </c>
      <c r="E205" s="237">
        <f>'1. Project Expenses'!E205</f>
        <v>0</v>
      </c>
      <c r="F205" s="238">
        <f>'1. Project Expenses'!F205</f>
        <v>0</v>
      </c>
      <c r="G205" s="239">
        <f>'1. Project Expenses'!G205</f>
        <v>0</v>
      </c>
      <c r="H205" s="240">
        <f>'1. Project Expenses'!H205</f>
        <v>0</v>
      </c>
      <c r="I205" s="241">
        <f>'1. Project Expenses'!I205</f>
        <v>0</v>
      </c>
      <c r="J205" s="242">
        <f>'1. Project Expenses'!J205</f>
        <v>0</v>
      </c>
      <c r="K205" s="115">
        <f>'1. Project Expenses'!K205</f>
        <v>0</v>
      </c>
      <c r="L205" s="243">
        <f>'1. Project Expenses'!L205</f>
        <v>0</v>
      </c>
      <c r="M205" s="244">
        <f>'1. Project Expenses'!M205</f>
        <v>0</v>
      </c>
      <c r="N205" s="245">
        <f>'1. Project Expenses'!N205</f>
        <v>0</v>
      </c>
      <c r="O205" s="226">
        <f>Table2[[#This Row],[Price Per Qty]]</f>
        <v>0</v>
      </c>
      <c r="P205" s="246">
        <f t="shared" si="12"/>
        <v>0</v>
      </c>
      <c r="Q205" s="227" t="str">
        <f>IF(Table2[[#This Row],[Total Cost of Materials for Project]]&lt;&gt;0,P205*$G$9,"")</f>
        <v/>
      </c>
      <c r="R205" s="228" t="str">
        <f>IF(Table2[[#This Row],[Total Cost of Materials for Project]]&lt;&gt;0,P205*$G$10,"")</f>
        <v/>
      </c>
      <c r="S205" s="247"/>
      <c r="T205" s="230"/>
      <c r="U205" s="230"/>
      <c r="V205" s="230"/>
      <c r="W205" s="230"/>
      <c r="X205" s="230"/>
      <c r="Y205" s="230"/>
      <c r="Z205" s="230"/>
      <c r="AA205" s="230"/>
      <c r="AB205" s="6"/>
      <c r="AC205" s="248">
        <f t="shared" si="15"/>
        <v>0</v>
      </c>
      <c r="AD205" s="18" t="e">
        <f t="shared" si="13"/>
        <v>#VALUE!</v>
      </c>
      <c r="AE205" s="18" t="e">
        <f t="shared" si="14"/>
        <v>#VALUE!</v>
      </c>
      <c r="AF205" s="249">
        <f t="shared" si="16"/>
        <v>0</v>
      </c>
      <c r="AG205" s="234">
        <f>Table1[[#This Row],[Qty Placed in Service for Project]]-Table2[[#This Row],[Qty Placed in Service for Project (MUST BE &lt;= DOCUMENTATION)]]</f>
        <v>0</v>
      </c>
      <c r="AH205" s="235">
        <f>Table1[[#This Row],[Total Cost of Materials for Project]]-Table2[[#This Row],[Total Allowable Expense]]</f>
        <v>0</v>
      </c>
      <c r="AI205" s="235" t="e">
        <f>Table1[[#This Row],[Awardee Match]]-Table2[[#This Row],[Awardee Match2]]</f>
        <v>#VALUE!</v>
      </c>
      <c r="AJ205" s="235" t="e">
        <f>Table1[[#This Row],[Program Match]]-Table2[[#This Row],[Program Match2]]</f>
        <v>#VALUE!</v>
      </c>
    </row>
    <row r="206" spans="1:36" x14ac:dyDescent="0.25">
      <c r="A206" s="219">
        <f>Table1[[#This Row],[Invoice No. ]]</f>
        <v>0</v>
      </c>
      <c r="B206" s="220">
        <f>Table1[[#This Row],[PDF Name]]</f>
        <v>0</v>
      </c>
      <c r="C206" s="221">
        <f>Table1[[#This Row],[Date of Invoice]]</f>
        <v>0</v>
      </c>
      <c r="D206" s="111">
        <f>Table1[[#This Row],[Vendor Name]]</f>
        <v>0</v>
      </c>
      <c r="E206" s="237">
        <f>'1. Project Expenses'!E206</f>
        <v>0</v>
      </c>
      <c r="F206" s="238">
        <f>'1. Project Expenses'!F206</f>
        <v>0</v>
      </c>
      <c r="G206" s="239">
        <f>'1. Project Expenses'!G206</f>
        <v>0</v>
      </c>
      <c r="H206" s="240">
        <f>'1. Project Expenses'!H206</f>
        <v>0</v>
      </c>
      <c r="I206" s="241">
        <f>'1. Project Expenses'!I206</f>
        <v>0</v>
      </c>
      <c r="J206" s="242">
        <f>'1. Project Expenses'!J206</f>
        <v>0</v>
      </c>
      <c r="K206" s="115">
        <f>'1. Project Expenses'!K206</f>
        <v>0</v>
      </c>
      <c r="L206" s="243">
        <f>'1. Project Expenses'!L206</f>
        <v>0</v>
      </c>
      <c r="M206" s="244">
        <f>'1. Project Expenses'!M206</f>
        <v>0</v>
      </c>
      <c r="N206" s="245">
        <f>'1. Project Expenses'!N206</f>
        <v>0</v>
      </c>
      <c r="O206" s="226">
        <f>Table2[[#This Row],[Price Per Qty]]</f>
        <v>0</v>
      </c>
      <c r="P206" s="246">
        <f t="shared" ref="P206:P269" si="17">N206*G206</f>
        <v>0</v>
      </c>
      <c r="Q206" s="227" t="str">
        <f>IF(Table2[[#This Row],[Total Cost of Materials for Project]]&lt;&gt;0,P206*$G$9,"")</f>
        <v/>
      </c>
      <c r="R206" s="228" t="str">
        <f>IF(Table2[[#This Row],[Total Cost of Materials for Project]]&lt;&gt;0,P206*$G$10,"")</f>
        <v/>
      </c>
      <c r="S206" s="247"/>
      <c r="T206" s="230"/>
      <c r="U206" s="230"/>
      <c r="V206" s="230"/>
      <c r="W206" s="230"/>
      <c r="X206" s="230"/>
      <c r="Y206" s="230"/>
      <c r="Z206" s="230"/>
      <c r="AA206" s="230"/>
      <c r="AB206" s="6"/>
      <c r="AC206" s="248">
        <f t="shared" si="15"/>
        <v>0</v>
      </c>
      <c r="AD206" s="18" t="e">
        <f t="shared" ref="AD206:AD269" si="18">AC206*$G$9</f>
        <v>#VALUE!</v>
      </c>
      <c r="AE206" s="18" t="e">
        <f t="shared" ref="AE206:AE269" si="19">AC206*$G$10</f>
        <v>#VALUE!</v>
      </c>
      <c r="AF206" s="249">
        <f t="shared" si="16"/>
        <v>0</v>
      </c>
      <c r="AG206" s="234">
        <f>Table1[[#This Row],[Qty Placed in Service for Project]]-Table2[[#This Row],[Qty Placed in Service for Project (MUST BE &lt;= DOCUMENTATION)]]</f>
        <v>0</v>
      </c>
      <c r="AH206" s="235">
        <f>Table1[[#This Row],[Total Cost of Materials for Project]]-Table2[[#This Row],[Total Allowable Expense]]</f>
        <v>0</v>
      </c>
      <c r="AI206" s="235" t="e">
        <f>Table1[[#This Row],[Awardee Match]]-Table2[[#This Row],[Awardee Match2]]</f>
        <v>#VALUE!</v>
      </c>
      <c r="AJ206" s="235" t="e">
        <f>Table1[[#This Row],[Program Match]]-Table2[[#This Row],[Program Match2]]</f>
        <v>#VALUE!</v>
      </c>
    </row>
    <row r="207" spans="1:36" x14ac:dyDescent="0.25">
      <c r="A207" s="219">
        <f>Table1[[#This Row],[Invoice No. ]]</f>
        <v>0</v>
      </c>
      <c r="B207" s="220">
        <f>Table1[[#This Row],[PDF Name]]</f>
        <v>0</v>
      </c>
      <c r="C207" s="221">
        <f>Table1[[#This Row],[Date of Invoice]]</f>
        <v>0</v>
      </c>
      <c r="D207" s="111">
        <f>Table1[[#This Row],[Vendor Name]]</f>
        <v>0</v>
      </c>
      <c r="E207" s="237">
        <f>'1. Project Expenses'!E207</f>
        <v>0</v>
      </c>
      <c r="F207" s="238">
        <f>'1. Project Expenses'!F207</f>
        <v>0</v>
      </c>
      <c r="G207" s="239">
        <f>'1. Project Expenses'!G207</f>
        <v>0</v>
      </c>
      <c r="H207" s="240">
        <f>'1. Project Expenses'!H207</f>
        <v>0</v>
      </c>
      <c r="I207" s="241">
        <f>'1. Project Expenses'!I207</f>
        <v>0</v>
      </c>
      <c r="J207" s="242">
        <f>'1. Project Expenses'!J207</f>
        <v>0</v>
      </c>
      <c r="K207" s="115">
        <f>'1. Project Expenses'!K207</f>
        <v>0</v>
      </c>
      <c r="L207" s="243">
        <f>'1. Project Expenses'!L207</f>
        <v>0</v>
      </c>
      <c r="M207" s="244">
        <f>'1. Project Expenses'!M207</f>
        <v>0</v>
      </c>
      <c r="N207" s="245">
        <f>'1. Project Expenses'!N207</f>
        <v>0</v>
      </c>
      <c r="O207" s="226">
        <f>Table2[[#This Row],[Price Per Qty]]</f>
        <v>0</v>
      </c>
      <c r="P207" s="246">
        <f t="shared" si="17"/>
        <v>0</v>
      </c>
      <c r="Q207" s="227" t="str">
        <f>IF(Table2[[#This Row],[Total Cost of Materials for Project]]&lt;&gt;0,P207*$G$9,"")</f>
        <v/>
      </c>
      <c r="R207" s="228" t="str">
        <f>IF(Table2[[#This Row],[Total Cost of Materials for Project]]&lt;&gt;0,P207*$G$10,"")</f>
        <v/>
      </c>
      <c r="S207" s="247"/>
      <c r="T207" s="230"/>
      <c r="U207" s="230"/>
      <c r="V207" s="230"/>
      <c r="W207" s="230"/>
      <c r="X207" s="230"/>
      <c r="Y207" s="230"/>
      <c r="Z207" s="230"/>
      <c r="AA207" s="230"/>
      <c r="AB207" s="6"/>
      <c r="AC207" s="248">
        <f t="shared" si="15"/>
        <v>0</v>
      </c>
      <c r="AD207" s="18" t="e">
        <f t="shared" si="18"/>
        <v>#VALUE!</v>
      </c>
      <c r="AE207" s="18" t="e">
        <f t="shared" si="19"/>
        <v>#VALUE!</v>
      </c>
      <c r="AF207" s="249">
        <f t="shared" si="16"/>
        <v>0</v>
      </c>
      <c r="AG207" s="234">
        <f>Table1[[#This Row],[Qty Placed in Service for Project]]-Table2[[#This Row],[Qty Placed in Service for Project (MUST BE &lt;= DOCUMENTATION)]]</f>
        <v>0</v>
      </c>
      <c r="AH207" s="235">
        <f>Table1[[#This Row],[Total Cost of Materials for Project]]-Table2[[#This Row],[Total Allowable Expense]]</f>
        <v>0</v>
      </c>
      <c r="AI207" s="235" t="e">
        <f>Table1[[#This Row],[Awardee Match]]-Table2[[#This Row],[Awardee Match2]]</f>
        <v>#VALUE!</v>
      </c>
      <c r="AJ207" s="235" t="e">
        <f>Table1[[#This Row],[Program Match]]-Table2[[#This Row],[Program Match2]]</f>
        <v>#VALUE!</v>
      </c>
    </row>
    <row r="208" spans="1:36" x14ac:dyDescent="0.25">
      <c r="A208" s="219">
        <f>Table1[[#This Row],[Invoice No. ]]</f>
        <v>0</v>
      </c>
      <c r="B208" s="220">
        <f>Table1[[#This Row],[PDF Name]]</f>
        <v>0</v>
      </c>
      <c r="C208" s="221">
        <f>Table1[[#This Row],[Date of Invoice]]</f>
        <v>0</v>
      </c>
      <c r="D208" s="111">
        <f>Table1[[#This Row],[Vendor Name]]</f>
        <v>0</v>
      </c>
      <c r="E208" s="237">
        <f>'1. Project Expenses'!E208</f>
        <v>0</v>
      </c>
      <c r="F208" s="238">
        <f>'1. Project Expenses'!F208</f>
        <v>0</v>
      </c>
      <c r="G208" s="239">
        <f>'1. Project Expenses'!G208</f>
        <v>0</v>
      </c>
      <c r="H208" s="240">
        <f>'1. Project Expenses'!H208</f>
        <v>0</v>
      </c>
      <c r="I208" s="241">
        <f>'1. Project Expenses'!I208</f>
        <v>0</v>
      </c>
      <c r="J208" s="242">
        <f>'1. Project Expenses'!J208</f>
        <v>0</v>
      </c>
      <c r="K208" s="115">
        <f>'1. Project Expenses'!K208</f>
        <v>0</v>
      </c>
      <c r="L208" s="243">
        <f>'1. Project Expenses'!L208</f>
        <v>0</v>
      </c>
      <c r="M208" s="244">
        <f>'1. Project Expenses'!M208</f>
        <v>0</v>
      </c>
      <c r="N208" s="245">
        <f>'1. Project Expenses'!N208</f>
        <v>0</v>
      </c>
      <c r="O208" s="226">
        <f>Table2[[#This Row],[Price Per Qty]]</f>
        <v>0</v>
      </c>
      <c r="P208" s="246">
        <f t="shared" si="17"/>
        <v>0</v>
      </c>
      <c r="Q208" s="227" t="str">
        <f>IF(Table2[[#This Row],[Total Cost of Materials for Project]]&lt;&gt;0,P208*$G$9,"")</f>
        <v/>
      </c>
      <c r="R208" s="228" t="str">
        <f>IF(Table2[[#This Row],[Total Cost of Materials for Project]]&lt;&gt;0,P208*$G$10,"")</f>
        <v/>
      </c>
      <c r="S208" s="247"/>
      <c r="T208" s="230"/>
      <c r="U208" s="230"/>
      <c r="V208" s="230"/>
      <c r="W208" s="230"/>
      <c r="X208" s="230"/>
      <c r="Y208" s="230"/>
      <c r="Z208" s="230"/>
      <c r="AA208" s="230"/>
      <c r="AB208" s="6"/>
      <c r="AC208" s="248">
        <f t="shared" si="15"/>
        <v>0</v>
      </c>
      <c r="AD208" s="18" t="e">
        <f t="shared" si="18"/>
        <v>#VALUE!</v>
      </c>
      <c r="AE208" s="18" t="e">
        <f t="shared" si="19"/>
        <v>#VALUE!</v>
      </c>
      <c r="AF208" s="249">
        <f t="shared" si="16"/>
        <v>0</v>
      </c>
      <c r="AG208" s="234">
        <f>Table1[[#This Row],[Qty Placed in Service for Project]]-Table2[[#This Row],[Qty Placed in Service for Project (MUST BE &lt;= DOCUMENTATION)]]</f>
        <v>0</v>
      </c>
      <c r="AH208" s="235">
        <f>Table1[[#This Row],[Total Cost of Materials for Project]]-Table2[[#This Row],[Total Allowable Expense]]</f>
        <v>0</v>
      </c>
      <c r="AI208" s="235" t="e">
        <f>Table1[[#This Row],[Awardee Match]]-Table2[[#This Row],[Awardee Match2]]</f>
        <v>#VALUE!</v>
      </c>
      <c r="AJ208" s="235" t="e">
        <f>Table1[[#This Row],[Program Match]]-Table2[[#This Row],[Program Match2]]</f>
        <v>#VALUE!</v>
      </c>
    </row>
    <row r="209" spans="1:36" x14ac:dyDescent="0.25">
      <c r="A209" s="219">
        <f>Table1[[#This Row],[Invoice No. ]]</f>
        <v>0</v>
      </c>
      <c r="B209" s="220">
        <f>Table1[[#This Row],[PDF Name]]</f>
        <v>0</v>
      </c>
      <c r="C209" s="221">
        <f>Table1[[#This Row],[Date of Invoice]]</f>
        <v>0</v>
      </c>
      <c r="D209" s="111">
        <f>Table1[[#This Row],[Vendor Name]]</f>
        <v>0</v>
      </c>
      <c r="E209" s="237">
        <f>'1. Project Expenses'!E209</f>
        <v>0</v>
      </c>
      <c r="F209" s="238">
        <f>'1. Project Expenses'!F209</f>
        <v>0</v>
      </c>
      <c r="G209" s="239">
        <f>'1. Project Expenses'!G209</f>
        <v>0</v>
      </c>
      <c r="H209" s="240">
        <f>'1. Project Expenses'!H209</f>
        <v>0</v>
      </c>
      <c r="I209" s="241">
        <f>'1. Project Expenses'!I209</f>
        <v>0</v>
      </c>
      <c r="J209" s="242">
        <f>'1. Project Expenses'!J209</f>
        <v>0</v>
      </c>
      <c r="K209" s="115">
        <f>'1. Project Expenses'!K209</f>
        <v>0</v>
      </c>
      <c r="L209" s="243">
        <f>'1. Project Expenses'!L209</f>
        <v>0</v>
      </c>
      <c r="M209" s="244">
        <f>'1. Project Expenses'!M209</f>
        <v>0</v>
      </c>
      <c r="N209" s="245">
        <f>'1. Project Expenses'!N209</f>
        <v>0</v>
      </c>
      <c r="O209" s="226">
        <f>Table2[[#This Row],[Price Per Qty]]</f>
        <v>0</v>
      </c>
      <c r="P209" s="246">
        <f t="shared" si="17"/>
        <v>0</v>
      </c>
      <c r="Q209" s="227" t="str">
        <f>IF(Table2[[#This Row],[Total Cost of Materials for Project]]&lt;&gt;0,P209*$G$9,"")</f>
        <v/>
      </c>
      <c r="R209" s="228" t="str">
        <f>IF(Table2[[#This Row],[Total Cost of Materials for Project]]&lt;&gt;0,P209*$G$10,"")</f>
        <v/>
      </c>
      <c r="S209" s="247"/>
      <c r="T209" s="230"/>
      <c r="U209" s="230"/>
      <c r="V209" s="230"/>
      <c r="W209" s="230"/>
      <c r="X209" s="230"/>
      <c r="Y209" s="230"/>
      <c r="Z209" s="230"/>
      <c r="AA209" s="230"/>
      <c r="AB209" s="6"/>
      <c r="AC209" s="248">
        <f t="shared" si="15"/>
        <v>0</v>
      </c>
      <c r="AD209" s="18" t="e">
        <f t="shared" si="18"/>
        <v>#VALUE!</v>
      </c>
      <c r="AE209" s="18" t="e">
        <f t="shared" si="19"/>
        <v>#VALUE!</v>
      </c>
      <c r="AF209" s="249">
        <f t="shared" si="16"/>
        <v>0</v>
      </c>
      <c r="AG209" s="234">
        <f>Table1[[#This Row],[Qty Placed in Service for Project]]-Table2[[#This Row],[Qty Placed in Service for Project (MUST BE &lt;= DOCUMENTATION)]]</f>
        <v>0</v>
      </c>
      <c r="AH209" s="235">
        <f>Table1[[#This Row],[Total Cost of Materials for Project]]-Table2[[#This Row],[Total Allowable Expense]]</f>
        <v>0</v>
      </c>
      <c r="AI209" s="235" t="e">
        <f>Table1[[#This Row],[Awardee Match]]-Table2[[#This Row],[Awardee Match2]]</f>
        <v>#VALUE!</v>
      </c>
      <c r="AJ209" s="235" t="e">
        <f>Table1[[#This Row],[Program Match]]-Table2[[#This Row],[Program Match2]]</f>
        <v>#VALUE!</v>
      </c>
    </row>
    <row r="210" spans="1:36" x14ac:dyDescent="0.25">
      <c r="A210" s="219">
        <f>Table1[[#This Row],[Invoice No. ]]</f>
        <v>0</v>
      </c>
      <c r="B210" s="220">
        <f>Table1[[#This Row],[PDF Name]]</f>
        <v>0</v>
      </c>
      <c r="C210" s="221">
        <f>Table1[[#This Row],[Date of Invoice]]</f>
        <v>0</v>
      </c>
      <c r="D210" s="111">
        <f>Table1[[#This Row],[Vendor Name]]</f>
        <v>0</v>
      </c>
      <c r="E210" s="237">
        <f>'1. Project Expenses'!E210</f>
        <v>0</v>
      </c>
      <c r="F210" s="238">
        <f>'1. Project Expenses'!F210</f>
        <v>0</v>
      </c>
      <c r="G210" s="239">
        <f>'1. Project Expenses'!G210</f>
        <v>0</v>
      </c>
      <c r="H210" s="240">
        <f>'1. Project Expenses'!H210</f>
        <v>0</v>
      </c>
      <c r="I210" s="241">
        <f>'1. Project Expenses'!I210</f>
        <v>0</v>
      </c>
      <c r="J210" s="242">
        <f>'1. Project Expenses'!J210</f>
        <v>0</v>
      </c>
      <c r="K210" s="115">
        <f>'1. Project Expenses'!K210</f>
        <v>0</v>
      </c>
      <c r="L210" s="243">
        <f>'1. Project Expenses'!L210</f>
        <v>0</v>
      </c>
      <c r="M210" s="244">
        <f>'1. Project Expenses'!M210</f>
        <v>0</v>
      </c>
      <c r="N210" s="245">
        <f>'1. Project Expenses'!N210</f>
        <v>0</v>
      </c>
      <c r="O210" s="226">
        <f>Table2[[#This Row],[Price Per Qty]]</f>
        <v>0</v>
      </c>
      <c r="P210" s="246">
        <f t="shared" si="17"/>
        <v>0</v>
      </c>
      <c r="Q210" s="227" t="str">
        <f>IF(Table2[[#This Row],[Total Cost of Materials for Project]]&lt;&gt;0,P210*$G$9,"")</f>
        <v/>
      </c>
      <c r="R210" s="228" t="str">
        <f>IF(Table2[[#This Row],[Total Cost of Materials for Project]]&lt;&gt;0,P210*$G$10,"")</f>
        <v/>
      </c>
      <c r="S210" s="247"/>
      <c r="T210" s="230"/>
      <c r="U210" s="230"/>
      <c r="V210" s="230"/>
      <c r="W210" s="230"/>
      <c r="X210" s="230"/>
      <c r="Y210" s="230"/>
      <c r="Z210" s="230"/>
      <c r="AA210" s="230"/>
      <c r="AB210" s="6"/>
      <c r="AC210" s="248">
        <f t="shared" si="15"/>
        <v>0</v>
      </c>
      <c r="AD210" s="18" t="e">
        <f t="shared" si="18"/>
        <v>#VALUE!</v>
      </c>
      <c r="AE210" s="18" t="e">
        <f t="shared" si="19"/>
        <v>#VALUE!</v>
      </c>
      <c r="AF210" s="249">
        <f t="shared" si="16"/>
        <v>0</v>
      </c>
      <c r="AG210" s="234">
        <f>Table1[[#This Row],[Qty Placed in Service for Project]]-Table2[[#This Row],[Qty Placed in Service for Project (MUST BE &lt;= DOCUMENTATION)]]</f>
        <v>0</v>
      </c>
      <c r="AH210" s="235">
        <f>Table1[[#This Row],[Total Cost of Materials for Project]]-Table2[[#This Row],[Total Allowable Expense]]</f>
        <v>0</v>
      </c>
      <c r="AI210" s="235" t="e">
        <f>Table1[[#This Row],[Awardee Match]]-Table2[[#This Row],[Awardee Match2]]</f>
        <v>#VALUE!</v>
      </c>
      <c r="AJ210" s="235" t="e">
        <f>Table1[[#This Row],[Program Match]]-Table2[[#This Row],[Program Match2]]</f>
        <v>#VALUE!</v>
      </c>
    </row>
    <row r="211" spans="1:36" x14ac:dyDescent="0.25">
      <c r="A211" s="219">
        <f>Table1[[#This Row],[Invoice No. ]]</f>
        <v>0</v>
      </c>
      <c r="B211" s="220">
        <f>Table1[[#This Row],[PDF Name]]</f>
        <v>0</v>
      </c>
      <c r="C211" s="221">
        <f>Table1[[#This Row],[Date of Invoice]]</f>
        <v>0</v>
      </c>
      <c r="D211" s="111">
        <f>Table1[[#This Row],[Vendor Name]]</f>
        <v>0</v>
      </c>
      <c r="E211" s="237">
        <f>'1. Project Expenses'!E211</f>
        <v>0</v>
      </c>
      <c r="F211" s="238">
        <f>'1. Project Expenses'!F211</f>
        <v>0</v>
      </c>
      <c r="G211" s="239">
        <f>'1. Project Expenses'!G211</f>
        <v>0</v>
      </c>
      <c r="H211" s="240">
        <f>'1. Project Expenses'!H211</f>
        <v>0</v>
      </c>
      <c r="I211" s="241">
        <f>'1. Project Expenses'!I211</f>
        <v>0</v>
      </c>
      <c r="J211" s="242">
        <f>'1. Project Expenses'!J211</f>
        <v>0</v>
      </c>
      <c r="K211" s="115">
        <f>'1. Project Expenses'!K211</f>
        <v>0</v>
      </c>
      <c r="L211" s="243">
        <f>'1. Project Expenses'!L211</f>
        <v>0</v>
      </c>
      <c r="M211" s="244">
        <f>'1. Project Expenses'!M211</f>
        <v>0</v>
      </c>
      <c r="N211" s="245">
        <f>'1. Project Expenses'!N211</f>
        <v>0</v>
      </c>
      <c r="O211" s="226">
        <f>Table2[[#This Row],[Price Per Qty]]</f>
        <v>0</v>
      </c>
      <c r="P211" s="246">
        <f t="shared" si="17"/>
        <v>0</v>
      </c>
      <c r="Q211" s="227" t="str">
        <f>IF(Table2[[#This Row],[Total Cost of Materials for Project]]&lt;&gt;0,P211*$G$9,"")</f>
        <v/>
      </c>
      <c r="R211" s="228" t="str">
        <f>IF(Table2[[#This Row],[Total Cost of Materials for Project]]&lt;&gt;0,P211*$G$10,"")</f>
        <v/>
      </c>
      <c r="S211" s="247"/>
      <c r="T211" s="230"/>
      <c r="U211" s="230"/>
      <c r="V211" s="230"/>
      <c r="W211" s="230"/>
      <c r="X211" s="230"/>
      <c r="Y211" s="230"/>
      <c r="Z211" s="230"/>
      <c r="AA211" s="230"/>
      <c r="AB211" s="6"/>
      <c r="AC211" s="248">
        <f t="shared" si="15"/>
        <v>0</v>
      </c>
      <c r="AD211" s="18" t="e">
        <f t="shared" si="18"/>
        <v>#VALUE!</v>
      </c>
      <c r="AE211" s="18" t="e">
        <f t="shared" si="19"/>
        <v>#VALUE!</v>
      </c>
      <c r="AF211" s="249">
        <f t="shared" si="16"/>
        <v>0</v>
      </c>
      <c r="AG211" s="234">
        <f>Table1[[#This Row],[Qty Placed in Service for Project]]-Table2[[#This Row],[Qty Placed in Service for Project (MUST BE &lt;= DOCUMENTATION)]]</f>
        <v>0</v>
      </c>
      <c r="AH211" s="235">
        <f>Table1[[#This Row],[Total Cost of Materials for Project]]-Table2[[#This Row],[Total Allowable Expense]]</f>
        <v>0</v>
      </c>
      <c r="AI211" s="235" t="e">
        <f>Table1[[#This Row],[Awardee Match]]-Table2[[#This Row],[Awardee Match2]]</f>
        <v>#VALUE!</v>
      </c>
      <c r="AJ211" s="235" t="e">
        <f>Table1[[#This Row],[Program Match]]-Table2[[#This Row],[Program Match2]]</f>
        <v>#VALUE!</v>
      </c>
    </row>
    <row r="212" spans="1:36" x14ac:dyDescent="0.25">
      <c r="A212" s="219">
        <f>Table1[[#This Row],[Invoice No. ]]</f>
        <v>0</v>
      </c>
      <c r="B212" s="220">
        <f>Table1[[#This Row],[PDF Name]]</f>
        <v>0</v>
      </c>
      <c r="C212" s="221">
        <f>Table1[[#This Row],[Date of Invoice]]</f>
        <v>0</v>
      </c>
      <c r="D212" s="111">
        <f>Table1[[#This Row],[Vendor Name]]</f>
        <v>0</v>
      </c>
      <c r="E212" s="237">
        <f>'1. Project Expenses'!E212</f>
        <v>0</v>
      </c>
      <c r="F212" s="238">
        <f>'1. Project Expenses'!F212</f>
        <v>0</v>
      </c>
      <c r="G212" s="239">
        <f>'1. Project Expenses'!G212</f>
        <v>0</v>
      </c>
      <c r="H212" s="240">
        <f>'1. Project Expenses'!H212</f>
        <v>0</v>
      </c>
      <c r="I212" s="241">
        <f>'1. Project Expenses'!I212</f>
        <v>0</v>
      </c>
      <c r="J212" s="242">
        <f>'1. Project Expenses'!J212</f>
        <v>0</v>
      </c>
      <c r="K212" s="115">
        <f>'1. Project Expenses'!K212</f>
        <v>0</v>
      </c>
      <c r="L212" s="243">
        <f>'1. Project Expenses'!L212</f>
        <v>0</v>
      </c>
      <c r="M212" s="244">
        <f>'1. Project Expenses'!M212</f>
        <v>0</v>
      </c>
      <c r="N212" s="245">
        <f>'1. Project Expenses'!N212</f>
        <v>0</v>
      </c>
      <c r="O212" s="226">
        <f>Table2[[#This Row],[Price Per Qty]]</f>
        <v>0</v>
      </c>
      <c r="P212" s="246">
        <f t="shared" si="17"/>
        <v>0</v>
      </c>
      <c r="Q212" s="227" t="str">
        <f>IF(Table2[[#This Row],[Total Cost of Materials for Project]]&lt;&gt;0,P212*$G$9,"")</f>
        <v/>
      </c>
      <c r="R212" s="228" t="str">
        <f>IF(Table2[[#This Row],[Total Cost of Materials for Project]]&lt;&gt;0,P212*$G$10,"")</f>
        <v/>
      </c>
      <c r="S212" s="247"/>
      <c r="T212" s="230"/>
      <c r="U212" s="230"/>
      <c r="V212" s="230"/>
      <c r="W212" s="230"/>
      <c r="X212" s="230"/>
      <c r="Y212" s="230"/>
      <c r="Z212" s="230"/>
      <c r="AA212" s="230"/>
      <c r="AB212" s="6"/>
      <c r="AC212" s="248">
        <f t="shared" si="15"/>
        <v>0</v>
      </c>
      <c r="AD212" s="18" t="e">
        <f t="shared" si="18"/>
        <v>#VALUE!</v>
      </c>
      <c r="AE212" s="18" t="e">
        <f t="shared" si="19"/>
        <v>#VALUE!</v>
      </c>
      <c r="AF212" s="249">
        <f t="shared" si="16"/>
        <v>0</v>
      </c>
      <c r="AG212" s="234">
        <f>Table1[[#This Row],[Qty Placed in Service for Project]]-Table2[[#This Row],[Qty Placed in Service for Project (MUST BE &lt;= DOCUMENTATION)]]</f>
        <v>0</v>
      </c>
      <c r="AH212" s="235">
        <f>Table1[[#This Row],[Total Cost of Materials for Project]]-Table2[[#This Row],[Total Allowable Expense]]</f>
        <v>0</v>
      </c>
      <c r="AI212" s="235" t="e">
        <f>Table1[[#This Row],[Awardee Match]]-Table2[[#This Row],[Awardee Match2]]</f>
        <v>#VALUE!</v>
      </c>
      <c r="AJ212" s="235" t="e">
        <f>Table1[[#This Row],[Program Match]]-Table2[[#This Row],[Program Match2]]</f>
        <v>#VALUE!</v>
      </c>
    </row>
    <row r="213" spans="1:36" x14ac:dyDescent="0.25">
      <c r="A213" s="219">
        <f>Table1[[#This Row],[Invoice No. ]]</f>
        <v>0</v>
      </c>
      <c r="B213" s="220">
        <f>Table1[[#This Row],[PDF Name]]</f>
        <v>0</v>
      </c>
      <c r="C213" s="221">
        <f>Table1[[#This Row],[Date of Invoice]]</f>
        <v>0</v>
      </c>
      <c r="D213" s="111">
        <f>Table1[[#This Row],[Vendor Name]]</f>
        <v>0</v>
      </c>
      <c r="E213" s="237">
        <f>'1. Project Expenses'!E213</f>
        <v>0</v>
      </c>
      <c r="F213" s="238">
        <f>'1. Project Expenses'!F213</f>
        <v>0</v>
      </c>
      <c r="G213" s="239">
        <f>'1. Project Expenses'!G213</f>
        <v>0</v>
      </c>
      <c r="H213" s="240">
        <f>'1. Project Expenses'!H213</f>
        <v>0</v>
      </c>
      <c r="I213" s="241">
        <f>'1. Project Expenses'!I213</f>
        <v>0</v>
      </c>
      <c r="J213" s="242">
        <f>'1. Project Expenses'!J213</f>
        <v>0</v>
      </c>
      <c r="K213" s="115">
        <f>'1. Project Expenses'!K213</f>
        <v>0</v>
      </c>
      <c r="L213" s="243">
        <f>'1. Project Expenses'!L213</f>
        <v>0</v>
      </c>
      <c r="M213" s="244">
        <f>'1. Project Expenses'!M213</f>
        <v>0</v>
      </c>
      <c r="N213" s="245">
        <f>'1. Project Expenses'!N213</f>
        <v>0</v>
      </c>
      <c r="O213" s="226">
        <f>Table2[[#This Row],[Price Per Qty]]</f>
        <v>0</v>
      </c>
      <c r="P213" s="246">
        <f t="shared" si="17"/>
        <v>0</v>
      </c>
      <c r="Q213" s="227" t="str">
        <f>IF(Table2[[#This Row],[Total Cost of Materials for Project]]&lt;&gt;0,P213*$G$9,"")</f>
        <v/>
      </c>
      <c r="R213" s="228" t="str">
        <f>IF(Table2[[#This Row],[Total Cost of Materials for Project]]&lt;&gt;0,P213*$G$10,"")</f>
        <v/>
      </c>
      <c r="S213" s="247"/>
      <c r="T213" s="230"/>
      <c r="U213" s="230"/>
      <c r="V213" s="230"/>
      <c r="W213" s="230"/>
      <c r="X213" s="230"/>
      <c r="Y213" s="230"/>
      <c r="Z213" s="230"/>
      <c r="AA213" s="230"/>
      <c r="AB213" s="6"/>
      <c r="AC213" s="248">
        <f t="shared" si="15"/>
        <v>0</v>
      </c>
      <c r="AD213" s="18" t="e">
        <f t="shared" si="18"/>
        <v>#VALUE!</v>
      </c>
      <c r="AE213" s="18" t="e">
        <f t="shared" si="19"/>
        <v>#VALUE!</v>
      </c>
      <c r="AF213" s="249">
        <f t="shared" si="16"/>
        <v>0</v>
      </c>
      <c r="AG213" s="234">
        <f>Table1[[#This Row],[Qty Placed in Service for Project]]-Table2[[#This Row],[Qty Placed in Service for Project (MUST BE &lt;= DOCUMENTATION)]]</f>
        <v>0</v>
      </c>
      <c r="AH213" s="235">
        <f>Table1[[#This Row],[Total Cost of Materials for Project]]-Table2[[#This Row],[Total Allowable Expense]]</f>
        <v>0</v>
      </c>
      <c r="AI213" s="235" t="e">
        <f>Table1[[#This Row],[Awardee Match]]-Table2[[#This Row],[Awardee Match2]]</f>
        <v>#VALUE!</v>
      </c>
      <c r="AJ213" s="235" t="e">
        <f>Table1[[#This Row],[Program Match]]-Table2[[#This Row],[Program Match2]]</f>
        <v>#VALUE!</v>
      </c>
    </row>
    <row r="214" spans="1:36" x14ac:dyDescent="0.25">
      <c r="A214" s="219">
        <f>Table1[[#This Row],[Invoice No. ]]</f>
        <v>0</v>
      </c>
      <c r="B214" s="220">
        <f>Table1[[#This Row],[PDF Name]]</f>
        <v>0</v>
      </c>
      <c r="C214" s="221">
        <f>Table1[[#This Row],[Date of Invoice]]</f>
        <v>0</v>
      </c>
      <c r="D214" s="111">
        <f>Table1[[#This Row],[Vendor Name]]</f>
        <v>0</v>
      </c>
      <c r="E214" s="237">
        <f>'1. Project Expenses'!E214</f>
        <v>0</v>
      </c>
      <c r="F214" s="238">
        <f>'1. Project Expenses'!F214</f>
        <v>0</v>
      </c>
      <c r="G214" s="239">
        <f>'1. Project Expenses'!G214</f>
        <v>0</v>
      </c>
      <c r="H214" s="240">
        <f>'1. Project Expenses'!H214</f>
        <v>0</v>
      </c>
      <c r="I214" s="241">
        <f>'1. Project Expenses'!I214</f>
        <v>0</v>
      </c>
      <c r="J214" s="242">
        <f>'1. Project Expenses'!J214</f>
        <v>0</v>
      </c>
      <c r="K214" s="115">
        <f>'1. Project Expenses'!K214</f>
        <v>0</v>
      </c>
      <c r="L214" s="243">
        <f>'1. Project Expenses'!L214</f>
        <v>0</v>
      </c>
      <c r="M214" s="244">
        <f>'1. Project Expenses'!M214</f>
        <v>0</v>
      </c>
      <c r="N214" s="245">
        <f>'1. Project Expenses'!N214</f>
        <v>0</v>
      </c>
      <c r="O214" s="226">
        <f>Table2[[#This Row],[Price Per Qty]]</f>
        <v>0</v>
      </c>
      <c r="P214" s="246">
        <f t="shared" si="17"/>
        <v>0</v>
      </c>
      <c r="Q214" s="227" t="str">
        <f>IF(Table2[[#This Row],[Total Cost of Materials for Project]]&lt;&gt;0,P214*$G$9,"")</f>
        <v/>
      </c>
      <c r="R214" s="228" t="str">
        <f>IF(Table2[[#This Row],[Total Cost of Materials for Project]]&lt;&gt;0,P214*$G$10,"")</f>
        <v/>
      </c>
      <c r="S214" s="247"/>
      <c r="T214" s="230"/>
      <c r="U214" s="230"/>
      <c r="V214" s="230"/>
      <c r="W214" s="230"/>
      <c r="X214" s="230"/>
      <c r="Y214" s="230"/>
      <c r="Z214" s="230"/>
      <c r="AA214" s="230"/>
      <c r="AB214" s="6"/>
      <c r="AC214" s="248">
        <f t="shared" si="15"/>
        <v>0</v>
      </c>
      <c r="AD214" s="18" t="e">
        <f t="shared" si="18"/>
        <v>#VALUE!</v>
      </c>
      <c r="AE214" s="18" t="e">
        <f t="shared" si="19"/>
        <v>#VALUE!</v>
      </c>
      <c r="AF214" s="249">
        <f t="shared" si="16"/>
        <v>0</v>
      </c>
      <c r="AG214" s="234">
        <f>Table1[[#This Row],[Qty Placed in Service for Project]]-Table2[[#This Row],[Qty Placed in Service for Project (MUST BE &lt;= DOCUMENTATION)]]</f>
        <v>0</v>
      </c>
      <c r="AH214" s="235">
        <f>Table1[[#This Row],[Total Cost of Materials for Project]]-Table2[[#This Row],[Total Allowable Expense]]</f>
        <v>0</v>
      </c>
      <c r="AI214" s="235" t="e">
        <f>Table1[[#This Row],[Awardee Match]]-Table2[[#This Row],[Awardee Match2]]</f>
        <v>#VALUE!</v>
      </c>
      <c r="AJ214" s="235" t="e">
        <f>Table1[[#This Row],[Program Match]]-Table2[[#This Row],[Program Match2]]</f>
        <v>#VALUE!</v>
      </c>
    </row>
    <row r="215" spans="1:36" x14ac:dyDescent="0.25">
      <c r="A215" s="219">
        <f>Table1[[#This Row],[Invoice No. ]]</f>
        <v>0</v>
      </c>
      <c r="B215" s="220">
        <f>Table1[[#This Row],[PDF Name]]</f>
        <v>0</v>
      </c>
      <c r="C215" s="221">
        <f>Table1[[#This Row],[Date of Invoice]]</f>
        <v>0</v>
      </c>
      <c r="D215" s="111">
        <f>Table1[[#This Row],[Vendor Name]]</f>
        <v>0</v>
      </c>
      <c r="E215" s="237">
        <f>'1. Project Expenses'!E215</f>
        <v>0</v>
      </c>
      <c r="F215" s="238">
        <f>'1. Project Expenses'!F215</f>
        <v>0</v>
      </c>
      <c r="G215" s="239">
        <f>'1. Project Expenses'!G215</f>
        <v>0</v>
      </c>
      <c r="H215" s="240">
        <f>'1. Project Expenses'!H215</f>
        <v>0</v>
      </c>
      <c r="I215" s="241">
        <f>'1. Project Expenses'!I215</f>
        <v>0</v>
      </c>
      <c r="J215" s="242">
        <f>'1. Project Expenses'!J215</f>
        <v>0</v>
      </c>
      <c r="K215" s="115">
        <f>'1. Project Expenses'!K215</f>
        <v>0</v>
      </c>
      <c r="L215" s="243">
        <f>'1. Project Expenses'!L215</f>
        <v>0</v>
      </c>
      <c r="M215" s="244">
        <f>'1. Project Expenses'!M215</f>
        <v>0</v>
      </c>
      <c r="N215" s="245">
        <f>'1. Project Expenses'!N215</f>
        <v>0</v>
      </c>
      <c r="O215" s="226">
        <f>Table2[[#This Row],[Price Per Qty]]</f>
        <v>0</v>
      </c>
      <c r="P215" s="246">
        <f t="shared" si="17"/>
        <v>0</v>
      </c>
      <c r="Q215" s="227" t="str">
        <f>IF(Table2[[#This Row],[Total Cost of Materials for Project]]&lt;&gt;0,P215*$G$9,"")</f>
        <v/>
      </c>
      <c r="R215" s="228" t="str">
        <f>IF(Table2[[#This Row],[Total Cost of Materials for Project]]&lt;&gt;0,P215*$G$10,"")</f>
        <v/>
      </c>
      <c r="S215" s="247"/>
      <c r="T215" s="230"/>
      <c r="U215" s="230"/>
      <c r="V215" s="230"/>
      <c r="W215" s="230"/>
      <c r="X215" s="230"/>
      <c r="Y215" s="230"/>
      <c r="Z215" s="230"/>
      <c r="AA215" s="230"/>
      <c r="AB215" s="6"/>
      <c r="AC215" s="248">
        <f t="shared" si="15"/>
        <v>0</v>
      </c>
      <c r="AD215" s="18" t="e">
        <f t="shared" si="18"/>
        <v>#VALUE!</v>
      </c>
      <c r="AE215" s="18" t="e">
        <f t="shared" si="19"/>
        <v>#VALUE!</v>
      </c>
      <c r="AF215" s="249">
        <f t="shared" si="16"/>
        <v>0</v>
      </c>
      <c r="AG215" s="234">
        <f>Table1[[#This Row],[Qty Placed in Service for Project]]-Table2[[#This Row],[Qty Placed in Service for Project (MUST BE &lt;= DOCUMENTATION)]]</f>
        <v>0</v>
      </c>
      <c r="AH215" s="235">
        <f>Table1[[#This Row],[Total Cost of Materials for Project]]-Table2[[#This Row],[Total Allowable Expense]]</f>
        <v>0</v>
      </c>
      <c r="AI215" s="235" t="e">
        <f>Table1[[#This Row],[Awardee Match]]-Table2[[#This Row],[Awardee Match2]]</f>
        <v>#VALUE!</v>
      </c>
      <c r="AJ215" s="235" t="e">
        <f>Table1[[#This Row],[Program Match]]-Table2[[#This Row],[Program Match2]]</f>
        <v>#VALUE!</v>
      </c>
    </row>
    <row r="216" spans="1:36" x14ac:dyDescent="0.25">
      <c r="A216" s="219">
        <f>Table1[[#This Row],[Invoice No. ]]</f>
        <v>0</v>
      </c>
      <c r="B216" s="220">
        <f>Table1[[#This Row],[PDF Name]]</f>
        <v>0</v>
      </c>
      <c r="C216" s="221">
        <f>Table1[[#This Row],[Date of Invoice]]</f>
        <v>0</v>
      </c>
      <c r="D216" s="111">
        <f>Table1[[#This Row],[Vendor Name]]</f>
        <v>0</v>
      </c>
      <c r="E216" s="237">
        <f>'1. Project Expenses'!E216</f>
        <v>0</v>
      </c>
      <c r="F216" s="238">
        <f>'1. Project Expenses'!F216</f>
        <v>0</v>
      </c>
      <c r="G216" s="239">
        <f>'1. Project Expenses'!G216</f>
        <v>0</v>
      </c>
      <c r="H216" s="240">
        <f>'1. Project Expenses'!H216</f>
        <v>0</v>
      </c>
      <c r="I216" s="241">
        <f>'1. Project Expenses'!I216</f>
        <v>0</v>
      </c>
      <c r="J216" s="242">
        <f>'1. Project Expenses'!J216</f>
        <v>0</v>
      </c>
      <c r="K216" s="115">
        <f>'1. Project Expenses'!K216</f>
        <v>0</v>
      </c>
      <c r="L216" s="243">
        <f>'1. Project Expenses'!L216</f>
        <v>0</v>
      </c>
      <c r="M216" s="244">
        <f>'1. Project Expenses'!M216</f>
        <v>0</v>
      </c>
      <c r="N216" s="245">
        <f>'1. Project Expenses'!N216</f>
        <v>0</v>
      </c>
      <c r="O216" s="226">
        <f>Table2[[#This Row],[Price Per Qty]]</f>
        <v>0</v>
      </c>
      <c r="P216" s="246">
        <f t="shared" si="17"/>
        <v>0</v>
      </c>
      <c r="Q216" s="227" t="str">
        <f>IF(Table2[[#This Row],[Total Cost of Materials for Project]]&lt;&gt;0,P216*$G$9,"")</f>
        <v/>
      </c>
      <c r="R216" s="228" t="str">
        <f>IF(Table2[[#This Row],[Total Cost of Materials for Project]]&lt;&gt;0,P216*$G$10,"")</f>
        <v/>
      </c>
      <c r="S216" s="247"/>
      <c r="T216" s="230"/>
      <c r="U216" s="230"/>
      <c r="V216" s="230"/>
      <c r="W216" s="230"/>
      <c r="X216" s="230"/>
      <c r="Y216" s="230"/>
      <c r="Z216" s="230"/>
      <c r="AA216" s="230"/>
      <c r="AB216" s="6"/>
      <c r="AC216" s="248">
        <f t="shared" si="15"/>
        <v>0</v>
      </c>
      <c r="AD216" s="18" t="e">
        <f t="shared" si="18"/>
        <v>#VALUE!</v>
      </c>
      <c r="AE216" s="18" t="e">
        <f t="shared" si="19"/>
        <v>#VALUE!</v>
      </c>
      <c r="AF216" s="249">
        <f t="shared" si="16"/>
        <v>0</v>
      </c>
      <c r="AG216" s="234">
        <f>Table1[[#This Row],[Qty Placed in Service for Project]]-Table2[[#This Row],[Qty Placed in Service for Project (MUST BE &lt;= DOCUMENTATION)]]</f>
        <v>0</v>
      </c>
      <c r="AH216" s="235">
        <f>Table1[[#This Row],[Total Cost of Materials for Project]]-Table2[[#This Row],[Total Allowable Expense]]</f>
        <v>0</v>
      </c>
      <c r="AI216" s="235" t="e">
        <f>Table1[[#This Row],[Awardee Match]]-Table2[[#This Row],[Awardee Match2]]</f>
        <v>#VALUE!</v>
      </c>
      <c r="AJ216" s="235" t="e">
        <f>Table1[[#This Row],[Program Match]]-Table2[[#This Row],[Program Match2]]</f>
        <v>#VALUE!</v>
      </c>
    </row>
    <row r="217" spans="1:36" x14ac:dyDescent="0.25">
      <c r="A217" s="219">
        <f>Table1[[#This Row],[Invoice No. ]]</f>
        <v>0</v>
      </c>
      <c r="B217" s="220">
        <f>Table1[[#This Row],[PDF Name]]</f>
        <v>0</v>
      </c>
      <c r="C217" s="221">
        <f>Table1[[#This Row],[Date of Invoice]]</f>
        <v>0</v>
      </c>
      <c r="D217" s="111">
        <f>Table1[[#This Row],[Vendor Name]]</f>
        <v>0</v>
      </c>
      <c r="E217" s="237">
        <f>'1. Project Expenses'!E217</f>
        <v>0</v>
      </c>
      <c r="F217" s="238">
        <f>'1. Project Expenses'!F217</f>
        <v>0</v>
      </c>
      <c r="G217" s="239">
        <f>'1. Project Expenses'!G217</f>
        <v>0</v>
      </c>
      <c r="H217" s="240">
        <f>'1. Project Expenses'!H217</f>
        <v>0</v>
      </c>
      <c r="I217" s="241">
        <f>'1. Project Expenses'!I217</f>
        <v>0</v>
      </c>
      <c r="J217" s="242">
        <f>'1. Project Expenses'!J217</f>
        <v>0</v>
      </c>
      <c r="K217" s="115">
        <f>'1. Project Expenses'!K217</f>
        <v>0</v>
      </c>
      <c r="L217" s="243">
        <f>'1. Project Expenses'!L217</f>
        <v>0</v>
      </c>
      <c r="M217" s="244">
        <f>'1. Project Expenses'!M217</f>
        <v>0</v>
      </c>
      <c r="N217" s="245">
        <f>'1. Project Expenses'!N217</f>
        <v>0</v>
      </c>
      <c r="O217" s="226">
        <f>Table2[[#This Row],[Price Per Qty]]</f>
        <v>0</v>
      </c>
      <c r="P217" s="246">
        <f t="shared" si="17"/>
        <v>0</v>
      </c>
      <c r="Q217" s="227" t="str">
        <f>IF(Table2[[#This Row],[Total Cost of Materials for Project]]&lt;&gt;0,P217*$G$9,"")</f>
        <v/>
      </c>
      <c r="R217" s="228" t="str">
        <f>IF(Table2[[#This Row],[Total Cost of Materials for Project]]&lt;&gt;0,P217*$G$10,"")</f>
        <v/>
      </c>
      <c r="S217" s="247"/>
      <c r="T217" s="230"/>
      <c r="U217" s="230"/>
      <c r="V217" s="230"/>
      <c r="W217" s="230"/>
      <c r="X217" s="230"/>
      <c r="Y217" s="230"/>
      <c r="Z217" s="230"/>
      <c r="AA217" s="230"/>
      <c r="AB217" s="6"/>
      <c r="AC217" s="248">
        <f t="shared" si="15"/>
        <v>0</v>
      </c>
      <c r="AD217" s="18" t="e">
        <f t="shared" si="18"/>
        <v>#VALUE!</v>
      </c>
      <c r="AE217" s="18" t="e">
        <f t="shared" si="19"/>
        <v>#VALUE!</v>
      </c>
      <c r="AF217" s="249">
        <f t="shared" si="16"/>
        <v>0</v>
      </c>
      <c r="AG217" s="234">
        <f>Table1[[#This Row],[Qty Placed in Service for Project]]-Table2[[#This Row],[Qty Placed in Service for Project (MUST BE &lt;= DOCUMENTATION)]]</f>
        <v>0</v>
      </c>
      <c r="AH217" s="235">
        <f>Table1[[#This Row],[Total Cost of Materials for Project]]-Table2[[#This Row],[Total Allowable Expense]]</f>
        <v>0</v>
      </c>
      <c r="AI217" s="235" t="e">
        <f>Table1[[#This Row],[Awardee Match]]-Table2[[#This Row],[Awardee Match2]]</f>
        <v>#VALUE!</v>
      </c>
      <c r="AJ217" s="235" t="e">
        <f>Table1[[#This Row],[Program Match]]-Table2[[#This Row],[Program Match2]]</f>
        <v>#VALUE!</v>
      </c>
    </row>
    <row r="218" spans="1:36" x14ac:dyDescent="0.25">
      <c r="A218" s="219">
        <f>Table1[[#This Row],[Invoice No. ]]</f>
        <v>0</v>
      </c>
      <c r="B218" s="220">
        <f>Table1[[#This Row],[PDF Name]]</f>
        <v>0</v>
      </c>
      <c r="C218" s="221">
        <f>Table1[[#This Row],[Date of Invoice]]</f>
        <v>0</v>
      </c>
      <c r="D218" s="111">
        <f>Table1[[#This Row],[Vendor Name]]</f>
        <v>0</v>
      </c>
      <c r="E218" s="237">
        <f>'1. Project Expenses'!E218</f>
        <v>0</v>
      </c>
      <c r="F218" s="238">
        <f>'1. Project Expenses'!F218</f>
        <v>0</v>
      </c>
      <c r="G218" s="239">
        <f>'1. Project Expenses'!G218</f>
        <v>0</v>
      </c>
      <c r="H218" s="240">
        <f>'1. Project Expenses'!H218</f>
        <v>0</v>
      </c>
      <c r="I218" s="241">
        <f>'1. Project Expenses'!I218</f>
        <v>0</v>
      </c>
      <c r="J218" s="242">
        <f>'1. Project Expenses'!J218</f>
        <v>0</v>
      </c>
      <c r="K218" s="115">
        <f>'1. Project Expenses'!K218</f>
        <v>0</v>
      </c>
      <c r="L218" s="243">
        <f>'1. Project Expenses'!L218</f>
        <v>0</v>
      </c>
      <c r="M218" s="244">
        <f>'1. Project Expenses'!M218</f>
        <v>0</v>
      </c>
      <c r="N218" s="245">
        <f>'1. Project Expenses'!N218</f>
        <v>0</v>
      </c>
      <c r="O218" s="226">
        <f>Table2[[#This Row],[Price Per Qty]]</f>
        <v>0</v>
      </c>
      <c r="P218" s="246">
        <f t="shared" si="17"/>
        <v>0</v>
      </c>
      <c r="Q218" s="227" t="str">
        <f>IF(Table2[[#This Row],[Total Cost of Materials for Project]]&lt;&gt;0,P218*$G$9,"")</f>
        <v/>
      </c>
      <c r="R218" s="228" t="str">
        <f>IF(Table2[[#This Row],[Total Cost of Materials for Project]]&lt;&gt;0,P218*$G$10,"")</f>
        <v/>
      </c>
      <c r="S218" s="247"/>
      <c r="T218" s="230"/>
      <c r="U218" s="230"/>
      <c r="V218" s="230"/>
      <c r="W218" s="230"/>
      <c r="X218" s="230"/>
      <c r="Y218" s="230"/>
      <c r="Z218" s="230"/>
      <c r="AA218" s="230"/>
      <c r="AB218" s="6"/>
      <c r="AC218" s="248">
        <f t="shared" si="15"/>
        <v>0</v>
      </c>
      <c r="AD218" s="18" t="e">
        <f t="shared" si="18"/>
        <v>#VALUE!</v>
      </c>
      <c r="AE218" s="18" t="e">
        <f t="shared" si="19"/>
        <v>#VALUE!</v>
      </c>
      <c r="AF218" s="249">
        <f t="shared" si="16"/>
        <v>0</v>
      </c>
      <c r="AG218" s="234">
        <f>Table1[[#This Row],[Qty Placed in Service for Project]]-Table2[[#This Row],[Qty Placed in Service for Project (MUST BE &lt;= DOCUMENTATION)]]</f>
        <v>0</v>
      </c>
      <c r="AH218" s="235">
        <f>Table1[[#This Row],[Total Cost of Materials for Project]]-Table2[[#This Row],[Total Allowable Expense]]</f>
        <v>0</v>
      </c>
      <c r="AI218" s="235" t="e">
        <f>Table1[[#This Row],[Awardee Match]]-Table2[[#This Row],[Awardee Match2]]</f>
        <v>#VALUE!</v>
      </c>
      <c r="AJ218" s="235" t="e">
        <f>Table1[[#This Row],[Program Match]]-Table2[[#This Row],[Program Match2]]</f>
        <v>#VALUE!</v>
      </c>
    </row>
    <row r="219" spans="1:36" x14ac:dyDescent="0.25">
      <c r="A219" s="219">
        <f>Table1[[#This Row],[Invoice No. ]]</f>
        <v>0</v>
      </c>
      <c r="B219" s="220">
        <f>Table1[[#This Row],[PDF Name]]</f>
        <v>0</v>
      </c>
      <c r="C219" s="221">
        <f>Table1[[#This Row],[Date of Invoice]]</f>
        <v>0</v>
      </c>
      <c r="D219" s="111">
        <f>Table1[[#This Row],[Vendor Name]]</f>
        <v>0</v>
      </c>
      <c r="E219" s="237">
        <f>'1. Project Expenses'!E219</f>
        <v>0</v>
      </c>
      <c r="F219" s="238">
        <f>'1. Project Expenses'!F219</f>
        <v>0</v>
      </c>
      <c r="G219" s="239">
        <f>'1. Project Expenses'!G219</f>
        <v>0</v>
      </c>
      <c r="H219" s="240">
        <f>'1. Project Expenses'!H219</f>
        <v>0</v>
      </c>
      <c r="I219" s="241">
        <f>'1. Project Expenses'!I219</f>
        <v>0</v>
      </c>
      <c r="J219" s="242">
        <f>'1. Project Expenses'!J219</f>
        <v>0</v>
      </c>
      <c r="K219" s="115">
        <f>'1. Project Expenses'!K219</f>
        <v>0</v>
      </c>
      <c r="L219" s="243">
        <f>'1. Project Expenses'!L219</f>
        <v>0</v>
      </c>
      <c r="M219" s="244">
        <f>'1. Project Expenses'!M219</f>
        <v>0</v>
      </c>
      <c r="N219" s="245">
        <f>'1. Project Expenses'!N219</f>
        <v>0</v>
      </c>
      <c r="O219" s="226">
        <f>Table2[[#This Row],[Price Per Qty]]</f>
        <v>0</v>
      </c>
      <c r="P219" s="246">
        <f t="shared" si="17"/>
        <v>0</v>
      </c>
      <c r="Q219" s="227" t="str">
        <f>IF(Table2[[#This Row],[Total Cost of Materials for Project]]&lt;&gt;0,P219*$G$9,"")</f>
        <v/>
      </c>
      <c r="R219" s="228" t="str">
        <f>IF(Table2[[#This Row],[Total Cost of Materials for Project]]&lt;&gt;0,P219*$G$10,"")</f>
        <v/>
      </c>
      <c r="S219" s="247"/>
      <c r="T219" s="230"/>
      <c r="U219" s="230"/>
      <c r="V219" s="230"/>
      <c r="W219" s="230"/>
      <c r="X219" s="230"/>
      <c r="Y219" s="230"/>
      <c r="Z219" s="230"/>
      <c r="AA219" s="230"/>
      <c r="AB219" s="6"/>
      <c r="AC219" s="248">
        <f t="shared" si="15"/>
        <v>0</v>
      </c>
      <c r="AD219" s="18" t="e">
        <f t="shared" si="18"/>
        <v>#VALUE!</v>
      </c>
      <c r="AE219" s="18" t="e">
        <f t="shared" si="19"/>
        <v>#VALUE!</v>
      </c>
      <c r="AF219" s="249">
        <f t="shared" si="16"/>
        <v>0</v>
      </c>
      <c r="AG219" s="234">
        <f>Table1[[#This Row],[Qty Placed in Service for Project]]-Table2[[#This Row],[Qty Placed in Service for Project (MUST BE &lt;= DOCUMENTATION)]]</f>
        <v>0</v>
      </c>
      <c r="AH219" s="235">
        <f>Table1[[#This Row],[Total Cost of Materials for Project]]-Table2[[#This Row],[Total Allowable Expense]]</f>
        <v>0</v>
      </c>
      <c r="AI219" s="235" t="e">
        <f>Table1[[#This Row],[Awardee Match]]-Table2[[#This Row],[Awardee Match2]]</f>
        <v>#VALUE!</v>
      </c>
      <c r="AJ219" s="235" t="e">
        <f>Table1[[#This Row],[Program Match]]-Table2[[#This Row],[Program Match2]]</f>
        <v>#VALUE!</v>
      </c>
    </row>
    <row r="220" spans="1:36" x14ac:dyDescent="0.25">
      <c r="A220" s="219">
        <f>Table1[[#This Row],[Invoice No. ]]</f>
        <v>0</v>
      </c>
      <c r="B220" s="220">
        <f>Table1[[#This Row],[PDF Name]]</f>
        <v>0</v>
      </c>
      <c r="C220" s="221">
        <f>Table1[[#This Row],[Date of Invoice]]</f>
        <v>0</v>
      </c>
      <c r="D220" s="111">
        <f>Table1[[#This Row],[Vendor Name]]</f>
        <v>0</v>
      </c>
      <c r="E220" s="237">
        <f>'1. Project Expenses'!E220</f>
        <v>0</v>
      </c>
      <c r="F220" s="238">
        <f>'1. Project Expenses'!F220</f>
        <v>0</v>
      </c>
      <c r="G220" s="239">
        <f>'1. Project Expenses'!G220</f>
        <v>0</v>
      </c>
      <c r="H220" s="240">
        <f>'1. Project Expenses'!H220</f>
        <v>0</v>
      </c>
      <c r="I220" s="241">
        <f>'1. Project Expenses'!I220</f>
        <v>0</v>
      </c>
      <c r="J220" s="242">
        <f>'1. Project Expenses'!J220</f>
        <v>0</v>
      </c>
      <c r="K220" s="115">
        <f>'1. Project Expenses'!K220</f>
        <v>0</v>
      </c>
      <c r="L220" s="243">
        <f>'1. Project Expenses'!L220</f>
        <v>0</v>
      </c>
      <c r="M220" s="244">
        <f>'1. Project Expenses'!M220</f>
        <v>0</v>
      </c>
      <c r="N220" s="245">
        <f>'1. Project Expenses'!N220</f>
        <v>0</v>
      </c>
      <c r="O220" s="226">
        <f>Table2[[#This Row],[Price Per Qty]]</f>
        <v>0</v>
      </c>
      <c r="P220" s="246">
        <f t="shared" si="17"/>
        <v>0</v>
      </c>
      <c r="Q220" s="227" t="str">
        <f>IF(Table2[[#This Row],[Total Cost of Materials for Project]]&lt;&gt;0,P220*$G$9,"")</f>
        <v/>
      </c>
      <c r="R220" s="228" t="str">
        <f>IF(Table2[[#This Row],[Total Cost of Materials for Project]]&lt;&gt;0,P220*$G$10,"")</f>
        <v/>
      </c>
      <c r="S220" s="247"/>
      <c r="T220" s="230"/>
      <c r="U220" s="230"/>
      <c r="V220" s="230"/>
      <c r="W220" s="230"/>
      <c r="X220" s="230"/>
      <c r="Y220" s="230"/>
      <c r="Z220" s="230"/>
      <c r="AA220" s="230"/>
      <c r="AB220" s="6"/>
      <c r="AC220" s="248">
        <f t="shared" si="15"/>
        <v>0</v>
      </c>
      <c r="AD220" s="18" t="e">
        <f t="shared" si="18"/>
        <v>#VALUE!</v>
      </c>
      <c r="AE220" s="18" t="e">
        <f t="shared" si="19"/>
        <v>#VALUE!</v>
      </c>
      <c r="AF220" s="249">
        <f t="shared" si="16"/>
        <v>0</v>
      </c>
      <c r="AG220" s="234">
        <f>Table1[[#This Row],[Qty Placed in Service for Project]]-Table2[[#This Row],[Qty Placed in Service for Project (MUST BE &lt;= DOCUMENTATION)]]</f>
        <v>0</v>
      </c>
      <c r="AH220" s="235">
        <f>Table1[[#This Row],[Total Cost of Materials for Project]]-Table2[[#This Row],[Total Allowable Expense]]</f>
        <v>0</v>
      </c>
      <c r="AI220" s="235" t="e">
        <f>Table1[[#This Row],[Awardee Match]]-Table2[[#This Row],[Awardee Match2]]</f>
        <v>#VALUE!</v>
      </c>
      <c r="AJ220" s="235" t="e">
        <f>Table1[[#This Row],[Program Match]]-Table2[[#This Row],[Program Match2]]</f>
        <v>#VALUE!</v>
      </c>
    </row>
    <row r="221" spans="1:36" x14ac:dyDescent="0.25">
      <c r="A221" s="219">
        <f>Table1[[#This Row],[Invoice No. ]]</f>
        <v>0</v>
      </c>
      <c r="B221" s="220">
        <f>Table1[[#This Row],[PDF Name]]</f>
        <v>0</v>
      </c>
      <c r="C221" s="221">
        <f>Table1[[#This Row],[Date of Invoice]]</f>
        <v>0</v>
      </c>
      <c r="D221" s="111">
        <f>Table1[[#This Row],[Vendor Name]]</f>
        <v>0</v>
      </c>
      <c r="E221" s="237">
        <f>'1. Project Expenses'!E221</f>
        <v>0</v>
      </c>
      <c r="F221" s="238">
        <f>'1. Project Expenses'!F221</f>
        <v>0</v>
      </c>
      <c r="G221" s="239">
        <f>'1. Project Expenses'!G221</f>
        <v>0</v>
      </c>
      <c r="H221" s="240">
        <f>'1. Project Expenses'!H221</f>
        <v>0</v>
      </c>
      <c r="I221" s="241">
        <f>'1. Project Expenses'!I221</f>
        <v>0</v>
      </c>
      <c r="J221" s="242">
        <f>'1. Project Expenses'!J221</f>
        <v>0</v>
      </c>
      <c r="K221" s="115">
        <f>'1. Project Expenses'!K221</f>
        <v>0</v>
      </c>
      <c r="L221" s="243">
        <f>'1. Project Expenses'!L221</f>
        <v>0</v>
      </c>
      <c r="M221" s="244">
        <f>'1. Project Expenses'!M221</f>
        <v>0</v>
      </c>
      <c r="N221" s="245">
        <f>'1. Project Expenses'!N221</f>
        <v>0</v>
      </c>
      <c r="O221" s="226">
        <f>Table2[[#This Row],[Price Per Qty]]</f>
        <v>0</v>
      </c>
      <c r="P221" s="246">
        <f t="shared" si="17"/>
        <v>0</v>
      </c>
      <c r="Q221" s="227" t="str">
        <f>IF(Table2[[#This Row],[Total Cost of Materials for Project]]&lt;&gt;0,P221*$G$9,"")</f>
        <v/>
      </c>
      <c r="R221" s="228" t="str">
        <f>IF(Table2[[#This Row],[Total Cost of Materials for Project]]&lt;&gt;0,P221*$G$10,"")</f>
        <v/>
      </c>
      <c r="S221" s="247"/>
      <c r="T221" s="230"/>
      <c r="U221" s="230"/>
      <c r="V221" s="230"/>
      <c r="W221" s="230"/>
      <c r="X221" s="230"/>
      <c r="Y221" s="230"/>
      <c r="Z221" s="230"/>
      <c r="AA221" s="230"/>
      <c r="AB221" s="6"/>
      <c r="AC221" s="248">
        <f t="shared" si="15"/>
        <v>0</v>
      </c>
      <c r="AD221" s="18" t="e">
        <f t="shared" si="18"/>
        <v>#VALUE!</v>
      </c>
      <c r="AE221" s="18" t="e">
        <f t="shared" si="19"/>
        <v>#VALUE!</v>
      </c>
      <c r="AF221" s="249">
        <f t="shared" si="16"/>
        <v>0</v>
      </c>
      <c r="AG221" s="234">
        <f>Table1[[#This Row],[Qty Placed in Service for Project]]-Table2[[#This Row],[Qty Placed in Service for Project (MUST BE &lt;= DOCUMENTATION)]]</f>
        <v>0</v>
      </c>
      <c r="AH221" s="235">
        <f>Table1[[#This Row],[Total Cost of Materials for Project]]-Table2[[#This Row],[Total Allowable Expense]]</f>
        <v>0</v>
      </c>
      <c r="AI221" s="235" t="e">
        <f>Table1[[#This Row],[Awardee Match]]-Table2[[#This Row],[Awardee Match2]]</f>
        <v>#VALUE!</v>
      </c>
      <c r="AJ221" s="235" t="e">
        <f>Table1[[#This Row],[Program Match]]-Table2[[#This Row],[Program Match2]]</f>
        <v>#VALUE!</v>
      </c>
    </row>
    <row r="222" spans="1:36" x14ac:dyDescent="0.25">
      <c r="A222" s="219">
        <f>Table1[[#This Row],[Invoice No. ]]</f>
        <v>0</v>
      </c>
      <c r="B222" s="220">
        <f>Table1[[#This Row],[PDF Name]]</f>
        <v>0</v>
      </c>
      <c r="C222" s="221">
        <f>Table1[[#This Row],[Date of Invoice]]</f>
        <v>0</v>
      </c>
      <c r="D222" s="111">
        <f>Table1[[#This Row],[Vendor Name]]</f>
        <v>0</v>
      </c>
      <c r="E222" s="237">
        <f>'1. Project Expenses'!E222</f>
        <v>0</v>
      </c>
      <c r="F222" s="238">
        <f>'1. Project Expenses'!F222</f>
        <v>0</v>
      </c>
      <c r="G222" s="239">
        <f>'1. Project Expenses'!G222</f>
        <v>0</v>
      </c>
      <c r="H222" s="240">
        <f>'1. Project Expenses'!H222</f>
        <v>0</v>
      </c>
      <c r="I222" s="241">
        <f>'1. Project Expenses'!I222</f>
        <v>0</v>
      </c>
      <c r="J222" s="242">
        <f>'1. Project Expenses'!J222</f>
        <v>0</v>
      </c>
      <c r="K222" s="115">
        <f>'1. Project Expenses'!K222</f>
        <v>0</v>
      </c>
      <c r="L222" s="243">
        <f>'1. Project Expenses'!L222</f>
        <v>0</v>
      </c>
      <c r="M222" s="244">
        <f>'1. Project Expenses'!M222</f>
        <v>0</v>
      </c>
      <c r="N222" s="245">
        <f>'1. Project Expenses'!N222</f>
        <v>0</v>
      </c>
      <c r="O222" s="226">
        <f>Table2[[#This Row],[Price Per Qty]]</f>
        <v>0</v>
      </c>
      <c r="P222" s="246">
        <f t="shared" si="17"/>
        <v>0</v>
      </c>
      <c r="Q222" s="227" t="str">
        <f>IF(Table2[[#This Row],[Total Cost of Materials for Project]]&lt;&gt;0,P222*$G$9,"")</f>
        <v/>
      </c>
      <c r="R222" s="228" t="str">
        <f>IF(Table2[[#This Row],[Total Cost of Materials for Project]]&lt;&gt;0,P222*$G$10,"")</f>
        <v/>
      </c>
      <c r="S222" s="247"/>
      <c r="T222" s="230"/>
      <c r="U222" s="230"/>
      <c r="V222" s="230"/>
      <c r="W222" s="230"/>
      <c r="X222" s="230"/>
      <c r="Y222" s="230"/>
      <c r="Z222" s="230"/>
      <c r="AA222" s="230"/>
      <c r="AB222" s="6"/>
      <c r="AC222" s="248">
        <f t="shared" si="15"/>
        <v>0</v>
      </c>
      <c r="AD222" s="18" t="e">
        <f t="shared" si="18"/>
        <v>#VALUE!</v>
      </c>
      <c r="AE222" s="18" t="e">
        <f t="shared" si="19"/>
        <v>#VALUE!</v>
      </c>
      <c r="AF222" s="249">
        <f t="shared" si="16"/>
        <v>0</v>
      </c>
      <c r="AG222" s="234">
        <f>Table1[[#This Row],[Qty Placed in Service for Project]]-Table2[[#This Row],[Qty Placed in Service for Project (MUST BE &lt;= DOCUMENTATION)]]</f>
        <v>0</v>
      </c>
      <c r="AH222" s="235">
        <f>Table1[[#This Row],[Total Cost of Materials for Project]]-Table2[[#This Row],[Total Allowable Expense]]</f>
        <v>0</v>
      </c>
      <c r="AI222" s="235" t="e">
        <f>Table1[[#This Row],[Awardee Match]]-Table2[[#This Row],[Awardee Match2]]</f>
        <v>#VALUE!</v>
      </c>
      <c r="AJ222" s="235" t="e">
        <f>Table1[[#This Row],[Program Match]]-Table2[[#This Row],[Program Match2]]</f>
        <v>#VALUE!</v>
      </c>
    </row>
    <row r="223" spans="1:36" x14ac:dyDescent="0.25">
      <c r="A223" s="219">
        <f>Table1[[#This Row],[Invoice No. ]]</f>
        <v>0</v>
      </c>
      <c r="B223" s="220">
        <f>Table1[[#This Row],[PDF Name]]</f>
        <v>0</v>
      </c>
      <c r="C223" s="221">
        <f>Table1[[#This Row],[Date of Invoice]]</f>
        <v>0</v>
      </c>
      <c r="D223" s="111">
        <f>Table1[[#This Row],[Vendor Name]]</f>
        <v>0</v>
      </c>
      <c r="E223" s="237">
        <f>'1. Project Expenses'!E223</f>
        <v>0</v>
      </c>
      <c r="F223" s="238">
        <f>'1. Project Expenses'!F223</f>
        <v>0</v>
      </c>
      <c r="G223" s="239">
        <f>'1. Project Expenses'!G223</f>
        <v>0</v>
      </c>
      <c r="H223" s="240">
        <f>'1. Project Expenses'!H223</f>
        <v>0</v>
      </c>
      <c r="I223" s="241">
        <f>'1. Project Expenses'!I223</f>
        <v>0</v>
      </c>
      <c r="J223" s="242">
        <f>'1. Project Expenses'!J223</f>
        <v>0</v>
      </c>
      <c r="K223" s="115">
        <f>'1. Project Expenses'!K223</f>
        <v>0</v>
      </c>
      <c r="L223" s="243">
        <f>'1. Project Expenses'!L223</f>
        <v>0</v>
      </c>
      <c r="M223" s="244">
        <f>'1. Project Expenses'!M223</f>
        <v>0</v>
      </c>
      <c r="N223" s="245">
        <f>'1. Project Expenses'!N223</f>
        <v>0</v>
      </c>
      <c r="O223" s="226">
        <f>Table2[[#This Row],[Price Per Qty]]</f>
        <v>0</v>
      </c>
      <c r="P223" s="246">
        <f t="shared" si="17"/>
        <v>0</v>
      </c>
      <c r="Q223" s="227" t="str">
        <f>IF(Table2[[#This Row],[Total Cost of Materials for Project]]&lt;&gt;0,P223*$G$9,"")</f>
        <v/>
      </c>
      <c r="R223" s="228" t="str">
        <f>IF(Table2[[#This Row],[Total Cost of Materials for Project]]&lt;&gt;0,P223*$G$10,"")</f>
        <v/>
      </c>
      <c r="S223" s="247"/>
      <c r="T223" s="230"/>
      <c r="U223" s="230"/>
      <c r="V223" s="230"/>
      <c r="W223" s="230"/>
      <c r="X223" s="230"/>
      <c r="Y223" s="230"/>
      <c r="Z223" s="230"/>
      <c r="AA223" s="230"/>
      <c r="AB223" s="6"/>
      <c r="AC223" s="248">
        <f t="shared" si="15"/>
        <v>0</v>
      </c>
      <c r="AD223" s="18" t="e">
        <f t="shared" si="18"/>
        <v>#VALUE!</v>
      </c>
      <c r="AE223" s="18" t="e">
        <f t="shared" si="19"/>
        <v>#VALUE!</v>
      </c>
      <c r="AF223" s="249">
        <f t="shared" si="16"/>
        <v>0</v>
      </c>
      <c r="AG223" s="234">
        <f>Table1[[#This Row],[Qty Placed in Service for Project]]-Table2[[#This Row],[Qty Placed in Service for Project (MUST BE &lt;= DOCUMENTATION)]]</f>
        <v>0</v>
      </c>
      <c r="AH223" s="235">
        <f>Table1[[#This Row],[Total Cost of Materials for Project]]-Table2[[#This Row],[Total Allowable Expense]]</f>
        <v>0</v>
      </c>
      <c r="AI223" s="235" t="e">
        <f>Table1[[#This Row],[Awardee Match]]-Table2[[#This Row],[Awardee Match2]]</f>
        <v>#VALUE!</v>
      </c>
      <c r="AJ223" s="235" t="e">
        <f>Table1[[#This Row],[Program Match]]-Table2[[#This Row],[Program Match2]]</f>
        <v>#VALUE!</v>
      </c>
    </row>
    <row r="224" spans="1:36" x14ac:dyDescent="0.25">
      <c r="A224" s="219">
        <f>Table1[[#This Row],[Invoice No. ]]</f>
        <v>0</v>
      </c>
      <c r="B224" s="220">
        <f>Table1[[#This Row],[PDF Name]]</f>
        <v>0</v>
      </c>
      <c r="C224" s="221">
        <f>Table1[[#This Row],[Date of Invoice]]</f>
        <v>0</v>
      </c>
      <c r="D224" s="111">
        <f>Table1[[#This Row],[Vendor Name]]</f>
        <v>0</v>
      </c>
      <c r="E224" s="237">
        <f>'1. Project Expenses'!E224</f>
        <v>0</v>
      </c>
      <c r="F224" s="238">
        <f>'1. Project Expenses'!F224</f>
        <v>0</v>
      </c>
      <c r="G224" s="239">
        <f>'1. Project Expenses'!G224</f>
        <v>0</v>
      </c>
      <c r="H224" s="240">
        <f>'1. Project Expenses'!H224</f>
        <v>0</v>
      </c>
      <c r="I224" s="241">
        <f>'1. Project Expenses'!I224</f>
        <v>0</v>
      </c>
      <c r="J224" s="242">
        <f>'1. Project Expenses'!J224</f>
        <v>0</v>
      </c>
      <c r="K224" s="115">
        <f>'1. Project Expenses'!K224</f>
        <v>0</v>
      </c>
      <c r="L224" s="243">
        <f>'1. Project Expenses'!L224</f>
        <v>0</v>
      </c>
      <c r="M224" s="244">
        <f>'1. Project Expenses'!M224</f>
        <v>0</v>
      </c>
      <c r="N224" s="245">
        <f>'1. Project Expenses'!N224</f>
        <v>0</v>
      </c>
      <c r="O224" s="226">
        <f>Table2[[#This Row],[Price Per Qty]]</f>
        <v>0</v>
      </c>
      <c r="P224" s="246">
        <f t="shared" si="17"/>
        <v>0</v>
      </c>
      <c r="Q224" s="227" t="str">
        <f>IF(Table2[[#This Row],[Total Cost of Materials for Project]]&lt;&gt;0,P224*$G$9,"")</f>
        <v/>
      </c>
      <c r="R224" s="228" t="str">
        <f>IF(Table2[[#This Row],[Total Cost of Materials for Project]]&lt;&gt;0,P224*$G$10,"")</f>
        <v/>
      </c>
      <c r="S224" s="247"/>
      <c r="T224" s="230"/>
      <c r="U224" s="230"/>
      <c r="V224" s="230"/>
      <c r="W224" s="230"/>
      <c r="X224" s="230"/>
      <c r="Y224" s="230"/>
      <c r="Z224" s="230"/>
      <c r="AA224" s="230"/>
      <c r="AB224" s="6"/>
      <c r="AC224" s="248">
        <f t="shared" si="15"/>
        <v>0</v>
      </c>
      <c r="AD224" s="18" t="e">
        <f t="shared" si="18"/>
        <v>#VALUE!</v>
      </c>
      <c r="AE224" s="18" t="e">
        <f t="shared" si="19"/>
        <v>#VALUE!</v>
      </c>
      <c r="AF224" s="249">
        <f t="shared" si="16"/>
        <v>0</v>
      </c>
      <c r="AG224" s="234">
        <f>Table1[[#This Row],[Qty Placed in Service for Project]]-Table2[[#This Row],[Qty Placed in Service for Project (MUST BE &lt;= DOCUMENTATION)]]</f>
        <v>0</v>
      </c>
      <c r="AH224" s="235">
        <f>Table1[[#This Row],[Total Cost of Materials for Project]]-Table2[[#This Row],[Total Allowable Expense]]</f>
        <v>0</v>
      </c>
      <c r="AI224" s="235" t="e">
        <f>Table1[[#This Row],[Awardee Match]]-Table2[[#This Row],[Awardee Match2]]</f>
        <v>#VALUE!</v>
      </c>
      <c r="AJ224" s="235" t="e">
        <f>Table1[[#This Row],[Program Match]]-Table2[[#This Row],[Program Match2]]</f>
        <v>#VALUE!</v>
      </c>
    </row>
    <row r="225" spans="1:36" x14ac:dyDescent="0.25">
      <c r="A225" s="219">
        <f>Table1[[#This Row],[Invoice No. ]]</f>
        <v>0</v>
      </c>
      <c r="B225" s="220">
        <f>Table1[[#This Row],[PDF Name]]</f>
        <v>0</v>
      </c>
      <c r="C225" s="221">
        <f>Table1[[#This Row],[Date of Invoice]]</f>
        <v>0</v>
      </c>
      <c r="D225" s="111">
        <f>Table1[[#This Row],[Vendor Name]]</f>
        <v>0</v>
      </c>
      <c r="E225" s="237">
        <f>'1. Project Expenses'!E225</f>
        <v>0</v>
      </c>
      <c r="F225" s="238">
        <f>'1. Project Expenses'!F225</f>
        <v>0</v>
      </c>
      <c r="G225" s="239">
        <f>'1. Project Expenses'!G225</f>
        <v>0</v>
      </c>
      <c r="H225" s="240">
        <f>'1. Project Expenses'!H225</f>
        <v>0</v>
      </c>
      <c r="I225" s="241">
        <f>'1. Project Expenses'!I225</f>
        <v>0</v>
      </c>
      <c r="J225" s="242">
        <f>'1. Project Expenses'!J225</f>
        <v>0</v>
      </c>
      <c r="K225" s="115">
        <f>'1. Project Expenses'!K225</f>
        <v>0</v>
      </c>
      <c r="L225" s="243">
        <f>'1. Project Expenses'!L225</f>
        <v>0</v>
      </c>
      <c r="M225" s="244">
        <f>'1. Project Expenses'!M225</f>
        <v>0</v>
      </c>
      <c r="N225" s="245">
        <f>'1. Project Expenses'!N225</f>
        <v>0</v>
      </c>
      <c r="O225" s="226">
        <f>Table2[[#This Row],[Price Per Qty]]</f>
        <v>0</v>
      </c>
      <c r="P225" s="246">
        <f t="shared" si="17"/>
        <v>0</v>
      </c>
      <c r="Q225" s="227" t="str">
        <f>IF(Table2[[#This Row],[Total Cost of Materials for Project]]&lt;&gt;0,P225*$G$9,"")</f>
        <v/>
      </c>
      <c r="R225" s="228" t="str">
        <f>IF(Table2[[#This Row],[Total Cost of Materials for Project]]&lt;&gt;0,P225*$G$10,"")</f>
        <v/>
      </c>
      <c r="S225" s="247"/>
      <c r="T225" s="230"/>
      <c r="U225" s="230"/>
      <c r="V225" s="230"/>
      <c r="W225" s="230"/>
      <c r="X225" s="230"/>
      <c r="Y225" s="230"/>
      <c r="Z225" s="230"/>
      <c r="AA225" s="230"/>
      <c r="AB225" s="6"/>
      <c r="AC225" s="248">
        <f t="shared" ref="AC225:AC251" si="20">SUMIF(AA225, "Yes", P225)</f>
        <v>0</v>
      </c>
      <c r="AD225" s="18" t="e">
        <f t="shared" si="18"/>
        <v>#VALUE!</v>
      </c>
      <c r="AE225" s="18" t="e">
        <f t="shared" si="19"/>
        <v>#VALUE!</v>
      </c>
      <c r="AF225" s="249">
        <f t="shared" ref="AF225:AF251" si="21">SUMIF(AA225, "No", P225)</f>
        <v>0</v>
      </c>
      <c r="AG225" s="234">
        <f>Table1[[#This Row],[Qty Placed in Service for Project]]-Table2[[#This Row],[Qty Placed in Service for Project (MUST BE &lt;= DOCUMENTATION)]]</f>
        <v>0</v>
      </c>
      <c r="AH225" s="235">
        <f>Table1[[#This Row],[Total Cost of Materials for Project]]-Table2[[#This Row],[Total Allowable Expense]]</f>
        <v>0</v>
      </c>
      <c r="AI225" s="235" t="e">
        <f>Table1[[#This Row],[Awardee Match]]-Table2[[#This Row],[Awardee Match2]]</f>
        <v>#VALUE!</v>
      </c>
      <c r="AJ225" s="235" t="e">
        <f>Table1[[#This Row],[Program Match]]-Table2[[#This Row],[Program Match2]]</f>
        <v>#VALUE!</v>
      </c>
    </row>
    <row r="226" spans="1:36" x14ac:dyDescent="0.25">
      <c r="A226" s="219">
        <f>Table1[[#This Row],[Invoice No. ]]</f>
        <v>0</v>
      </c>
      <c r="B226" s="220">
        <f>Table1[[#This Row],[PDF Name]]</f>
        <v>0</v>
      </c>
      <c r="C226" s="221">
        <f>Table1[[#This Row],[Date of Invoice]]</f>
        <v>0</v>
      </c>
      <c r="D226" s="111">
        <f>Table1[[#This Row],[Vendor Name]]</f>
        <v>0</v>
      </c>
      <c r="E226" s="237">
        <f>'1. Project Expenses'!E226</f>
        <v>0</v>
      </c>
      <c r="F226" s="238">
        <f>'1. Project Expenses'!F226</f>
        <v>0</v>
      </c>
      <c r="G226" s="239">
        <f>'1. Project Expenses'!G226</f>
        <v>0</v>
      </c>
      <c r="H226" s="240">
        <f>'1. Project Expenses'!H226</f>
        <v>0</v>
      </c>
      <c r="I226" s="241">
        <f>'1. Project Expenses'!I226</f>
        <v>0</v>
      </c>
      <c r="J226" s="242">
        <f>'1. Project Expenses'!J226</f>
        <v>0</v>
      </c>
      <c r="K226" s="115">
        <f>'1. Project Expenses'!K226</f>
        <v>0</v>
      </c>
      <c r="L226" s="243">
        <f>'1. Project Expenses'!L226</f>
        <v>0</v>
      </c>
      <c r="M226" s="244">
        <f>'1. Project Expenses'!M226</f>
        <v>0</v>
      </c>
      <c r="N226" s="245">
        <f>'1. Project Expenses'!N226</f>
        <v>0</v>
      </c>
      <c r="O226" s="226">
        <f>Table2[[#This Row],[Price Per Qty]]</f>
        <v>0</v>
      </c>
      <c r="P226" s="246">
        <f t="shared" si="17"/>
        <v>0</v>
      </c>
      <c r="Q226" s="227" t="str">
        <f>IF(Table2[[#This Row],[Total Cost of Materials for Project]]&lt;&gt;0,P226*$G$9,"")</f>
        <v/>
      </c>
      <c r="R226" s="228" t="str">
        <f>IF(Table2[[#This Row],[Total Cost of Materials for Project]]&lt;&gt;0,P226*$G$10,"")</f>
        <v/>
      </c>
      <c r="S226" s="247"/>
      <c r="T226" s="230"/>
      <c r="U226" s="230"/>
      <c r="V226" s="230"/>
      <c r="W226" s="230"/>
      <c r="X226" s="230"/>
      <c r="Y226" s="230"/>
      <c r="Z226" s="230"/>
      <c r="AA226" s="230"/>
      <c r="AB226" s="6"/>
      <c r="AC226" s="248">
        <f t="shared" si="20"/>
        <v>0</v>
      </c>
      <c r="AD226" s="18" t="e">
        <f t="shared" si="18"/>
        <v>#VALUE!</v>
      </c>
      <c r="AE226" s="18" t="e">
        <f t="shared" si="19"/>
        <v>#VALUE!</v>
      </c>
      <c r="AF226" s="249">
        <f t="shared" si="21"/>
        <v>0</v>
      </c>
      <c r="AG226" s="234">
        <f>Table1[[#This Row],[Qty Placed in Service for Project]]-Table2[[#This Row],[Qty Placed in Service for Project (MUST BE &lt;= DOCUMENTATION)]]</f>
        <v>0</v>
      </c>
      <c r="AH226" s="235">
        <f>Table1[[#This Row],[Total Cost of Materials for Project]]-Table2[[#This Row],[Total Allowable Expense]]</f>
        <v>0</v>
      </c>
      <c r="AI226" s="235" t="e">
        <f>Table1[[#This Row],[Awardee Match]]-Table2[[#This Row],[Awardee Match2]]</f>
        <v>#VALUE!</v>
      </c>
      <c r="AJ226" s="235" t="e">
        <f>Table1[[#This Row],[Program Match]]-Table2[[#This Row],[Program Match2]]</f>
        <v>#VALUE!</v>
      </c>
    </row>
    <row r="227" spans="1:36" x14ac:dyDescent="0.25">
      <c r="A227" s="219">
        <f>Table1[[#This Row],[Invoice No. ]]</f>
        <v>0</v>
      </c>
      <c r="B227" s="220">
        <f>Table1[[#This Row],[PDF Name]]</f>
        <v>0</v>
      </c>
      <c r="C227" s="221">
        <f>Table1[[#This Row],[Date of Invoice]]</f>
        <v>0</v>
      </c>
      <c r="D227" s="111">
        <f>Table1[[#This Row],[Vendor Name]]</f>
        <v>0</v>
      </c>
      <c r="E227" s="237">
        <f>'1. Project Expenses'!E227</f>
        <v>0</v>
      </c>
      <c r="F227" s="238">
        <f>'1. Project Expenses'!F227</f>
        <v>0</v>
      </c>
      <c r="G227" s="239">
        <f>'1. Project Expenses'!G227</f>
        <v>0</v>
      </c>
      <c r="H227" s="240">
        <f>'1. Project Expenses'!H227</f>
        <v>0</v>
      </c>
      <c r="I227" s="241">
        <f>'1. Project Expenses'!I227</f>
        <v>0</v>
      </c>
      <c r="J227" s="242">
        <f>'1. Project Expenses'!J227</f>
        <v>0</v>
      </c>
      <c r="K227" s="115">
        <f>'1. Project Expenses'!K227</f>
        <v>0</v>
      </c>
      <c r="L227" s="243">
        <f>'1. Project Expenses'!L227</f>
        <v>0</v>
      </c>
      <c r="M227" s="244">
        <f>'1. Project Expenses'!M227</f>
        <v>0</v>
      </c>
      <c r="N227" s="245">
        <f>'1. Project Expenses'!N227</f>
        <v>0</v>
      </c>
      <c r="O227" s="226">
        <f>Table2[[#This Row],[Price Per Qty]]</f>
        <v>0</v>
      </c>
      <c r="P227" s="246">
        <f t="shared" si="17"/>
        <v>0</v>
      </c>
      <c r="Q227" s="227" t="str">
        <f>IF(Table2[[#This Row],[Total Cost of Materials for Project]]&lt;&gt;0,P227*$G$9,"")</f>
        <v/>
      </c>
      <c r="R227" s="228" t="str">
        <f>IF(Table2[[#This Row],[Total Cost of Materials for Project]]&lt;&gt;0,P227*$G$10,"")</f>
        <v/>
      </c>
      <c r="S227" s="247"/>
      <c r="T227" s="230"/>
      <c r="U227" s="230"/>
      <c r="V227" s="230"/>
      <c r="W227" s="230"/>
      <c r="X227" s="230"/>
      <c r="Y227" s="230"/>
      <c r="Z227" s="230"/>
      <c r="AA227" s="230"/>
      <c r="AB227" s="6"/>
      <c r="AC227" s="248">
        <f t="shared" si="20"/>
        <v>0</v>
      </c>
      <c r="AD227" s="18" t="e">
        <f t="shared" si="18"/>
        <v>#VALUE!</v>
      </c>
      <c r="AE227" s="18" t="e">
        <f t="shared" si="19"/>
        <v>#VALUE!</v>
      </c>
      <c r="AF227" s="249">
        <f t="shared" si="21"/>
        <v>0</v>
      </c>
      <c r="AG227" s="234">
        <f>Table1[[#This Row],[Qty Placed in Service for Project]]-Table2[[#This Row],[Qty Placed in Service for Project (MUST BE &lt;= DOCUMENTATION)]]</f>
        <v>0</v>
      </c>
      <c r="AH227" s="235">
        <f>Table1[[#This Row],[Total Cost of Materials for Project]]-Table2[[#This Row],[Total Allowable Expense]]</f>
        <v>0</v>
      </c>
      <c r="AI227" s="235" t="e">
        <f>Table1[[#This Row],[Awardee Match]]-Table2[[#This Row],[Awardee Match2]]</f>
        <v>#VALUE!</v>
      </c>
      <c r="AJ227" s="235" t="e">
        <f>Table1[[#This Row],[Program Match]]-Table2[[#This Row],[Program Match2]]</f>
        <v>#VALUE!</v>
      </c>
    </row>
    <row r="228" spans="1:36" x14ac:dyDescent="0.25">
      <c r="A228" s="219">
        <f>Table1[[#This Row],[Invoice No. ]]</f>
        <v>0</v>
      </c>
      <c r="B228" s="220">
        <f>Table1[[#This Row],[PDF Name]]</f>
        <v>0</v>
      </c>
      <c r="C228" s="221">
        <f>Table1[[#This Row],[Date of Invoice]]</f>
        <v>0</v>
      </c>
      <c r="D228" s="111">
        <f>Table1[[#This Row],[Vendor Name]]</f>
        <v>0</v>
      </c>
      <c r="E228" s="237">
        <f>'1. Project Expenses'!E228</f>
        <v>0</v>
      </c>
      <c r="F228" s="238">
        <f>'1. Project Expenses'!F228</f>
        <v>0</v>
      </c>
      <c r="G228" s="239">
        <f>'1. Project Expenses'!G228</f>
        <v>0</v>
      </c>
      <c r="H228" s="240">
        <f>'1. Project Expenses'!H228</f>
        <v>0</v>
      </c>
      <c r="I228" s="241">
        <f>'1. Project Expenses'!I228</f>
        <v>0</v>
      </c>
      <c r="J228" s="242">
        <f>'1. Project Expenses'!J228</f>
        <v>0</v>
      </c>
      <c r="K228" s="115">
        <f>'1. Project Expenses'!K228</f>
        <v>0</v>
      </c>
      <c r="L228" s="243">
        <f>'1. Project Expenses'!L228</f>
        <v>0</v>
      </c>
      <c r="M228" s="244">
        <f>'1. Project Expenses'!M228</f>
        <v>0</v>
      </c>
      <c r="N228" s="245">
        <f>'1. Project Expenses'!N228</f>
        <v>0</v>
      </c>
      <c r="O228" s="226">
        <f>Table2[[#This Row],[Price Per Qty]]</f>
        <v>0</v>
      </c>
      <c r="P228" s="246">
        <f t="shared" si="17"/>
        <v>0</v>
      </c>
      <c r="Q228" s="227" t="str">
        <f>IF(Table2[[#This Row],[Total Cost of Materials for Project]]&lt;&gt;0,P228*$G$9,"")</f>
        <v/>
      </c>
      <c r="R228" s="228" t="str">
        <f>IF(Table2[[#This Row],[Total Cost of Materials for Project]]&lt;&gt;0,P228*$G$10,"")</f>
        <v/>
      </c>
      <c r="S228" s="247"/>
      <c r="T228" s="230"/>
      <c r="U228" s="230"/>
      <c r="V228" s="230"/>
      <c r="W228" s="230"/>
      <c r="X228" s="230"/>
      <c r="Y228" s="230"/>
      <c r="Z228" s="230"/>
      <c r="AA228" s="230"/>
      <c r="AB228" s="6"/>
      <c r="AC228" s="248">
        <f t="shared" si="20"/>
        <v>0</v>
      </c>
      <c r="AD228" s="18" t="e">
        <f t="shared" si="18"/>
        <v>#VALUE!</v>
      </c>
      <c r="AE228" s="18" t="e">
        <f t="shared" si="19"/>
        <v>#VALUE!</v>
      </c>
      <c r="AF228" s="249">
        <f t="shared" si="21"/>
        <v>0</v>
      </c>
      <c r="AG228" s="234">
        <f>Table1[[#This Row],[Qty Placed in Service for Project]]-Table2[[#This Row],[Qty Placed in Service for Project (MUST BE &lt;= DOCUMENTATION)]]</f>
        <v>0</v>
      </c>
      <c r="AH228" s="235">
        <f>Table1[[#This Row],[Total Cost of Materials for Project]]-Table2[[#This Row],[Total Allowable Expense]]</f>
        <v>0</v>
      </c>
      <c r="AI228" s="235" t="e">
        <f>Table1[[#This Row],[Awardee Match]]-Table2[[#This Row],[Awardee Match2]]</f>
        <v>#VALUE!</v>
      </c>
      <c r="AJ228" s="235" t="e">
        <f>Table1[[#This Row],[Program Match]]-Table2[[#This Row],[Program Match2]]</f>
        <v>#VALUE!</v>
      </c>
    </row>
    <row r="229" spans="1:36" x14ac:dyDescent="0.25">
      <c r="A229" s="219">
        <f>Table1[[#This Row],[Invoice No. ]]</f>
        <v>0</v>
      </c>
      <c r="B229" s="220">
        <f>Table1[[#This Row],[PDF Name]]</f>
        <v>0</v>
      </c>
      <c r="C229" s="221">
        <f>Table1[[#This Row],[Date of Invoice]]</f>
        <v>0</v>
      </c>
      <c r="D229" s="111">
        <f>Table1[[#This Row],[Vendor Name]]</f>
        <v>0</v>
      </c>
      <c r="E229" s="237">
        <f>'1. Project Expenses'!E229</f>
        <v>0</v>
      </c>
      <c r="F229" s="238">
        <f>'1. Project Expenses'!F229</f>
        <v>0</v>
      </c>
      <c r="G229" s="239">
        <f>'1. Project Expenses'!G229</f>
        <v>0</v>
      </c>
      <c r="H229" s="240">
        <f>'1. Project Expenses'!H229</f>
        <v>0</v>
      </c>
      <c r="I229" s="241">
        <f>'1. Project Expenses'!I229</f>
        <v>0</v>
      </c>
      <c r="J229" s="242">
        <f>'1. Project Expenses'!J229</f>
        <v>0</v>
      </c>
      <c r="K229" s="115">
        <f>'1. Project Expenses'!K229</f>
        <v>0</v>
      </c>
      <c r="L229" s="243">
        <f>'1. Project Expenses'!L229</f>
        <v>0</v>
      </c>
      <c r="M229" s="244">
        <f>'1. Project Expenses'!M229</f>
        <v>0</v>
      </c>
      <c r="N229" s="245">
        <f>'1. Project Expenses'!N229</f>
        <v>0</v>
      </c>
      <c r="O229" s="226">
        <f>Table2[[#This Row],[Price Per Qty]]</f>
        <v>0</v>
      </c>
      <c r="P229" s="246">
        <f t="shared" si="17"/>
        <v>0</v>
      </c>
      <c r="Q229" s="227" t="str">
        <f>IF(Table2[[#This Row],[Total Cost of Materials for Project]]&lt;&gt;0,P229*$G$9,"")</f>
        <v/>
      </c>
      <c r="R229" s="228" t="str">
        <f>IF(Table2[[#This Row],[Total Cost of Materials for Project]]&lt;&gt;0,P229*$G$10,"")</f>
        <v/>
      </c>
      <c r="S229" s="247"/>
      <c r="T229" s="230"/>
      <c r="U229" s="230"/>
      <c r="V229" s="230"/>
      <c r="W229" s="230"/>
      <c r="X229" s="230"/>
      <c r="Y229" s="230"/>
      <c r="Z229" s="230"/>
      <c r="AA229" s="230"/>
      <c r="AB229" s="6"/>
      <c r="AC229" s="248">
        <f t="shared" si="20"/>
        <v>0</v>
      </c>
      <c r="AD229" s="18" t="e">
        <f t="shared" si="18"/>
        <v>#VALUE!</v>
      </c>
      <c r="AE229" s="18" t="e">
        <f t="shared" si="19"/>
        <v>#VALUE!</v>
      </c>
      <c r="AF229" s="249">
        <f t="shared" si="21"/>
        <v>0</v>
      </c>
      <c r="AG229" s="234">
        <f>Table1[[#This Row],[Qty Placed in Service for Project]]-Table2[[#This Row],[Qty Placed in Service for Project (MUST BE &lt;= DOCUMENTATION)]]</f>
        <v>0</v>
      </c>
      <c r="AH229" s="235">
        <f>Table1[[#This Row],[Total Cost of Materials for Project]]-Table2[[#This Row],[Total Allowable Expense]]</f>
        <v>0</v>
      </c>
      <c r="AI229" s="235" t="e">
        <f>Table1[[#This Row],[Awardee Match]]-Table2[[#This Row],[Awardee Match2]]</f>
        <v>#VALUE!</v>
      </c>
      <c r="AJ229" s="235" t="e">
        <f>Table1[[#This Row],[Program Match]]-Table2[[#This Row],[Program Match2]]</f>
        <v>#VALUE!</v>
      </c>
    </row>
    <row r="230" spans="1:36" x14ac:dyDescent="0.25">
      <c r="A230" s="219">
        <f>Table1[[#This Row],[Invoice No. ]]</f>
        <v>0</v>
      </c>
      <c r="B230" s="220">
        <f>Table1[[#This Row],[PDF Name]]</f>
        <v>0</v>
      </c>
      <c r="C230" s="221">
        <f>Table1[[#This Row],[Date of Invoice]]</f>
        <v>0</v>
      </c>
      <c r="D230" s="111">
        <f>Table1[[#This Row],[Vendor Name]]</f>
        <v>0</v>
      </c>
      <c r="E230" s="237">
        <f>'1. Project Expenses'!E230</f>
        <v>0</v>
      </c>
      <c r="F230" s="238">
        <f>'1. Project Expenses'!F230</f>
        <v>0</v>
      </c>
      <c r="G230" s="239">
        <f>'1. Project Expenses'!G230</f>
        <v>0</v>
      </c>
      <c r="H230" s="240">
        <f>'1. Project Expenses'!H230</f>
        <v>0</v>
      </c>
      <c r="I230" s="241">
        <f>'1. Project Expenses'!I230</f>
        <v>0</v>
      </c>
      <c r="J230" s="242">
        <f>'1. Project Expenses'!J230</f>
        <v>0</v>
      </c>
      <c r="K230" s="115">
        <f>'1. Project Expenses'!K230</f>
        <v>0</v>
      </c>
      <c r="L230" s="243">
        <f>'1. Project Expenses'!L230</f>
        <v>0</v>
      </c>
      <c r="M230" s="244">
        <f>'1. Project Expenses'!M230</f>
        <v>0</v>
      </c>
      <c r="N230" s="245">
        <f>'1. Project Expenses'!N230</f>
        <v>0</v>
      </c>
      <c r="O230" s="226">
        <f>Table2[[#This Row],[Price Per Qty]]</f>
        <v>0</v>
      </c>
      <c r="P230" s="246">
        <f t="shared" si="17"/>
        <v>0</v>
      </c>
      <c r="Q230" s="227" t="str">
        <f>IF(Table2[[#This Row],[Total Cost of Materials for Project]]&lt;&gt;0,P230*$G$9,"")</f>
        <v/>
      </c>
      <c r="R230" s="228" t="str">
        <f>IF(Table2[[#This Row],[Total Cost of Materials for Project]]&lt;&gt;0,P230*$G$10,"")</f>
        <v/>
      </c>
      <c r="S230" s="247"/>
      <c r="T230" s="230"/>
      <c r="U230" s="230"/>
      <c r="V230" s="230"/>
      <c r="W230" s="230"/>
      <c r="X230" s="230"/>
      <c r="Y230" s="230"/>
      <c r="Z230" s="230"/>
      <c r="AA230" s="230"/>
      <c r="AB230" s="6"/>
      <c r="AC230" s="248">
        <f t="shared" si="20"/>
        <v>0</v>
      </c>
      <c r="AD230" s="18" t="e">
        <f t="shared" si="18"/>
        <v>#VALUE!</v>
      </c>
      <c r="AE230" s="18" t="e">
        <f t="shared" si="19"/>
        <v>#VALUE!</v>
      </c>
      <c r="AF230" s="249">
        <f t="shared" si="21"/>
        <v>0</v>
      </c>
      <c r="AG230" s="234">
        <f>Table1[[#This Row],[Qty Placed in Service for Project]]-Table2[[#This Row],[Qty Placed in Service for Project (MUST BE &lt;= DOCUMENTATION)]]</f>
        <v>0</v>
      </c>
      <c r="AH230" s="235">
        <f>Table1[[#This Row],[Total Cost of Materials for Project]]-Table2[[#This Row],[Total Allowable Expense]]</f>
        <v>0</v>
      </c>
      <c r="AI230" s="235" t="e">
        <f>Table1[[#This Row],[Awardee Match]]-Table2[[#This Row],[Awardee Match2]]</f>
        <v>#VALUE!</v>
      </c>
      <c r="AJ230" s="235" t="e">
        <f>Table1[[#This Row],[Program Match]]-Table2[[#This Row],[Program Match2]]</f>
        <v>#VALUE!</v>
      </c>
    </row>
    <row r="231" spans="1:36" x14ac:dyDescent="0.25">
      <c r="A231" s="219">
        <f>Table1[[#This Row],[Invoice No. ]]</f>
        <v>0</v>
      </c>
      <c r="B231" s="220">
        <f>Table1[[#This Row],[PDF Name]]</f>
        <v>0</v>
      </c>
      <c r="C231" s="221">
        <f>Table1[[#This Row],[Date of Invoice]]</f>
        <v>0</v>
      </c>
      <c r="D231" s="111">
        <f>Table1[[#This Row],[Vendor Name]]</f>
        <v>0</v>
      </c>
      <c r="E231" s="237">
        <f>'1. Project Expenses'!E231</f>
        <v>0</v>
      </c>
      <c r="F231" s="238">
        <f>'1. Project Expenses'!F231</f>
        <v>0</v>
      </c>
      <c r="G231" s="239">
        <f>'1. Project Expenses'!G231</f>
        <v>0</v>
      </c>
      <c r="H231" s="240">
        <f>'1. Project Expenses'!H231</f>
        <v>0</v>
      </c>
      <c r="I231" s="241">
        <f>'1. Project Expenses'!I231</f>
        <v>0</v>
      </c>
      <c r="J231" s="242">
        <f>'1. Project Expenses'!J231</f>
        <v>0</v>
      </c>
      <c r="K231" s="115">
        <f>'1. Project Expenses'!K231</f>
        <v>0</v>
      </c>
      <c r="L231" s="243">
        <f>'1. Project Expenses'!L231</f>
        <v>0</v>
      </c>
      <c r="M231" s="244">
        <f>'1. Project Expenses'!M231</f>
        <v>0</v>
      </c>
      <c r="N231" s="245">
        <f>'1. Project Expenses'!N231</f>
        <v>0</v>
      </c>
      <c r="O231" s="226">
        <f>Table2[[#This Row],[Price Per Qty]]</f>
        <v>0</v>
      </c>
      <c r="P231" s="246">
        <f t="shared" si="17"/>
        <v>0</v>
      </c>
      <c r="Q231" s="227" t="str">
        <f>IF(Table2[[#This Row],[Total Cost of Materials for Project]]&lt;&gt;0,P231*$G$9,"")</f>
        <v/>
      </c>
      <c r="R231" s="228" t="str">
        <f>IF(Table2[[#This Row],[Total Cost of Materials for Project]]&lt;&gt;0,P231*$G$10,"")</f>
        <v/>
      </c>
      <c r="S231" s="247"/>
      <c r="T231" s="230"/>
      <c r="U231" s="230"/>
      <c r="V231" s="230"/>
      <c r="W231" s="230"/>
      <c r="X231" s="230"/>
      <c r="Y231" s="230"/>
      <c r="Z231" s="230"/>
      <c r="AA231" s="230"/>
      <c r="AB231" s="6"/>
      <c r="AC231" s="248">
        <f t="shared" si="20"/>
        <v>0</v>
      </c>
      <c r="AD231" s="18" t="e">
        <f t="shared" si="18"/>
        <v>#VALUE!</v>
      </c>
      <c r="AE231" s="18" t="e">
        <f t="shared" si="19"/>
        <v>#VALUE!</v>
      </c>
      <c r="AF231" s="249">
        <f t="shared" si="21"/>
        <v>0</v>
      </c>
      <c r="AG231" s="234">
        <f>Table1[[#This Row],[Qty Placed in Service for Project]]-Table2[[#This Row],[Qty Placed in Service for Project (MUST BE &lt;= DOCUMENTATION)]]</f>
        <v>0</v>
      </c>
      <c r="AH231" s="235">
        <f>Table1[[#This Row],[Total Cost of Materials for Project]]-Table2[[#This Row],[Total Allowable Expense]]</f>
        <v>0</v>
      </c>
      <c r="AI231" s="235" t="e">
        <f>Table1[[#This Row],[Awardee Match]]-Table2[[#This Row],[Awardee Match2]]</f>
        <v>#VALUE!</v>
      </c>
      <c r="AJ231" s="235" t="e">
        <f>Table1[[#This Row],[Program Match]]-Table2[[#This Row],[Program Match2]]</f>
        <v>#VALUE!</v>
      </c>
    </row>
    <row r="232" spans="1:36" x14ac:dyDescent="0.25">
      <c r="A232" s="219">
        <f>Table1[[#This Row],[Invoice No. ]]</f>
        <v>0</v>
      </c>
      <c r="B232" s="220">
        <f>Table1[[#This Row],[PDF Name]]</f>
        <v>0</v>
      </c>
      <c r="C232" s="221">
        <f>Table1[[#This Row],[Date of Invoice]]</f>
        <v>0</v>
      </c>
      <c r="D232" s="111">
        <f>Table1[[#This Row],[Vendor Name]]</f>
        <v>0</v>
      </c>
      <c r="E232" s="237">
        <f>'1. Project Expenses'!E232</f>
        <v>0</v>
      </c>
      <c r="F232" s="238">
        <f>'1. Project Expenses'!F232</f>
        <v>0</v>
      </c>
      <c r="G232" s="239">
        <f>'1. Project Expenses'!G232</f>
        <v>0</v>
      </c>
      <c r="H232" s="240">
        <f>'1. Project Expenses'!H232</f>
        <v>0</v>
      </c>
      <c r="I232" s="241">
        <f>'1. Project Expenses'!I232</f>
        <v>0</v>
      </c>
      <c r="J232" s="242">
        <f>'1. Project Expenses'!J232</f>
        <v>0</v>
      </c>
      <c r="K232" s="115">
        <f>'1. Project Expenses'!K232</f>
        <v>0</v>
      </c>
      <c r="L232" s="243">
        <f>'1. Project Expenses'!L232</f>
        <v>0</v>
      </c>
      <c r="M232" s="244">
        <f>'1. Project Expenses'!M232</f>
        <v>0</v>
      </c>
      <c r="N232" s="245">
        <f>'1. Project Expenses'!N232</f>
        <v>0</v>
      </c>
      <c r="O232" s="226">
        <f>Table2[[#This Row],[Price Per Qty]]</f>
        <v>0</v>
      </c>
      <c r="P232" s="246">
        <f t="shared" si="17"/>
        <v>0</v>
      </c>
      <c r="Q232" s="227" t="str">
        <f>IF(Table2[[#This Row],[Total Cost of Materials for Project]]&lt;&gt;0,P232*$G$9,"")</f>
        <v/>
      </c>
      <c r="R232" s="228" t="str">
        <f>IF(Table2[[#This Row],[Total Cost of Materials for Project]]&lt;&gt;0,P232*$G$10,"")</f>
        <v/>
      </c>
      <c r="S232" s="247"/>
      <c r="T232" s="230"/>
      <c r="U232" s="230"/>
      <c r="V232" s="230"/>
      <c r="W232" s="230"/>
      <c r="X232" s="230"/>
      <c r="Y232" s="230"/>
      <c r="Z232" s="230"/>
      <c r="AA232" s="230"/>
      <c r="AB232" s="6"/>
      <c r="AC232" s="248">
        <f t="shared" si="20"/>
        <v>0</v>
      </c>
      <c r="AD232" s="18" t="e">
        <f t="shared" si="18"/>
        <v>#VALUE!</v>
      </c>
      <c r="AE232" s="18" t="e">
        <f t="shared" si="19"/>
        <v>#VALUE!</v>
      </c>
      <c r="AF232" s="249">
        <f t="shared" si="21"/>
        <v>0</v>
      </c>
      <c r="AG232" s="234">
        <f>Table1[[#This Row],[Qty Placed in Service for Project]]-Table2[[#This Row],[Qty Placed in Service for Project (MUST BE &lt;= DOCUMENTATION)]]</f>
        <v>0</v>
      </c>
      <c r="AH232" s="235">
        <f>Table1[[#This Row],[Total Cost of Materials for Project]]-Table2[[#This Row],[Total Allowable Expense]]</f>
        <v>0</v>
      </c>
      <c r="AI232" s="235" t="e">
        <f>Table1[[#This Row],[Awardee Match]]-Table2[[#This Row],[Awardee Match2]]</f>
        <v>#VALUE!</v>
      </c>
      <c r="AJ232" s="235" t="e">
        <f>Table1[[#This Row],[Program Match]]-Table2[[#This Row],[Program Match2]]</f>
        <v>#VALUE!</v>
      </c>
    </row>
    <row r="233" spans="1:36" x14ac:dyDescent="0.25">
      <c r="A233" s="219">
        <f>Table1[[#This Row],[Invoice No. ]]</f>
        <v>0</v>
      </c>
      <c r="B233" s="220">
        <f>Table1[[#This Row],[PDF Name]]</f>
        <v>0</v>
      </c>
      <c r="C233" s="221">
        <f>Table1[[#This Row],[Date of Invoice]]</f>
        <v>0</v>
      </c>
      <c r="D233" s="111">
        <f>Table1[[#This Row],[Vendor Name]]</f>
        <v>0</v>
      </c>
      <c r="E233" s="237">
        <f>'1. Project Expenses'!E233</f>
        <v>0</v>
      </c>
      <c r="F233" s="238">
        <f>'1. Project Expenses'!F233</f>
        <v>0</v>
      </c>
      <c r="G233" s="239">
        <f>'1. Project Expenses'!G233</f>
        <v>0</v>
      </c>
      <c r="H233" s="240">
        <f>'1. Project Expenses'!H233</f>
        <v>0</v>
      </c>
      <c r="I233" s="241">
        <f>'1. Project Expenses'!I233</f>
        <v>0</v>
      </c>
      <c r="J233" s="242">
        <f>'1. Project Expenses'!J233</f>
        <v>0</v>
      </c>
      <c r="K233" s="115">
        <f>'1. Project Expenses'!K233</f>
        <v>0</v>
      </c>
      <c r="L233" s="243">
        <f>'1. Project Expenses'!L233</f>
        <v>0</v>
      </c>
      <c r="M233" s="244">
        <f>'1. Project Expenses'!M233</f>
        <v>0</v>
      </c>
      <c r="N233" s="245">
        <f>'1. Project Expenses'!N233</f>
        <v>0</v>
      </c>
      <c r="O233" s="226">
        <f>Table2[[#This Row],[Price Per Qty]]</f>
        <v>0</v>
      </c>
      <c r="P233" s="246">
        <f t="shared" si="17"/>
        <v>0</v>
      </c>
      <c r="Q233" s="227" t="str">
        <f>IF(Table2[[#This Row],[Total Cost of Materials for Project]]&lt;&gt;0,P233*$G$9,"")</f>
        <v/>
      </c>
      <c r="R233" s="228" t="str">
        <f>IF(Table2[[#This Row],[Total Cost of Materials for Project]]&lt;&gt;0,P233*$G$10,"")</f>
        <v/>
      </c>
      <c r="S233" s="247"/>
      <c r="T233" s="230"/>
      <c r="U233" s="230"/>
      <c r="V233" s="230"/>
      <c r="W233" s="230"/>
      <c r="X233" s="230"/>
      <c r="Y233" s="230"/>
      <c r="Z233" s="230"/>
      <c r="AA233" s="230"/>
      <c r="AB233" s="6"/>
      <c r="AC233" s="248">
        <f t="shared" si="20"/>
        <v>0</v>
      </c>
      <c r="AD233" s="18" t="e">
        <f t="shared" si="18"/>
        <v>#VALUE!</v>
      </c>
      <c r="AE233" s="18" t="e">
        <f t="shared" si="19"/>
        <v>#VALUE!</v>
      </c>
      <c r="AF233" s="249">
        <f t="shared" si="21"/>
        <v>0</v>
      </c>
      <c r="AG233" s="234">
        <f>Table1[[#This Row],[Qty Placed in Service for Project]]-Table2[[#This Row],[Qty Placed in Service for Project (MUST BE &lt;= DOCUMENTATION)]]</f>
        <v>0</v>
      </c>
      <c r="AH233" s="235">
        <f>Table1[[#This Row],[Total Cost of Materials for Project]]-Table2[[#This Row],[Total Allowable Expense]]</f>
        <v>0</v>
      </c>
      <c r="AI233" s="235" t="e">
        <f>Table1[[#This Row],[Awardee Match]]-Table2[[#This Row],[Awardee Match2]]</f>
        <v>#VALUE!</v>
      </c>
      <c r="AJ233" s="235" t="e">
        <f>Table1[[#This Row],[Program Match]]-Table2[[#This Row],[Program Match2]]</f>
        <v>#VALUE!</v>
      </c>
    </row>
    <row r="234" spans="1:36" x14ac:dyDescent="0.25">
      <c r="A234" s="219">
        <f>Table1[[#This Row],[Invoice No. ]]</f>
        <v>0</v>
      </c>
      <c r="B234" s="220">
        <f>Table1[[#This Row],[PDF Name]]</f>
        <v>0</v>
      </c>
      <c r="C234" s="221">
        <f>Table1[[#This Row],[Date of Invoice]]</f>
        <v>0</v>
      </c>
      <c r="D234" s="111">
        <f>Table1[[#This Row],[Vendor Name]]</f>
        <v>0</v>
      </c>
      <c r="E234" s="237">
        <f>'1. Project Expenses'!E234</f>
        <v>0</v>
      </c>
      <c r="F234" s="238">
        <f>'1. Project Expenses'!F234</f>
        <v>0</v>
      </c>
      <c r="G234" s="239">
        <f>'1. Project Expenses'!G234</f>
        <v>0</v>
      </c>
      <c r="H234" s="240">
        <f>'1. Project Expenses'!H234</f>
        <v>0</v>
      </c>
      <c r="I234" s="241">
        <f>'1. Project Expenses'!I234</f>
        <v>0</v>
      </c>
      <c r="J234" s="242">
        <f>'1. Project Expenses'!J234</f>
        <v>0</v>
      </c>
      <c r="K234" s="115">
        <f>'1. Project Expenses'!K234</f>
        <v>0</v>
      </c>
      <c r="L234" s="243">
        <f>'1. Project Expenses'!L234</f>
        <v>0</v>
      </c>
      <c r="M234" s="244">
        <f>'1. Project Expenses'!M234</f>
        <v>0</v>
      </c>
      <c r="N234" s="245">
        <f>'1. Project Expenses'!N234</f>
        <v>0</v>
      </c>
      <c r="O234" s="226">
        <f>Table2[[#This Row],[Price Per Qty]]</f>
        <v>0</v>
      </c>
      <c r="P234" s="246">
        <f t="shared" si="17"/>
        <v>0</v>
      </c>
      <c r="Q234" s="227" t="str">
        <f>IF(Table2[[#This Row],[Total Cost of Materials for Project]]&lt;&gt;0,P234*$G$9,"")</f>
        <v/>
      </c>
      <c r="R234" s="228" t="str">
        <f>IF(Table2[[#This Row],[Total Cost of Materials for Project]]&lt;&gt;0,P234*$G$10,"")</f>
        <v/>
      </c>
      <c r="S234" s="247"/>
      <c r="T234" s="230"/>
      <c r="U234" s="230"/>
      <c r="V234" s="230"/>
      <c r="W234" s="230"/>
      <c r="X234" s="230"/>
      <c r="Y234" s="230"/>
      <c r="Z234" s="230"/>
      <c r="AA234" s="230"/>
      <c r="AB234" s="6"/>
      <c r="AC234" s="248">
        <f t="shared" si="20"/>
        <v>0</v>
      </c>
      <c r="AD234" s="18" t="e">
        <f t="shared" si="18"/>
        <v>#VALUE!</v>
      </c>
      <c r="AE234" s="18" t="e">
        <f t="shared" si="19"/>
        <v>#VALUE!</v>
      </c>
      <c r="AF234" s="249">
        <f t="shared" si="21"/>
        <v>0</v>
      </c>
      <c r="AG234" s="234">
        <f>Table1[[#This Row],[Qty Placed in Service for Project]]-Table2[[#This Row],[Qty Placed in Service for Project (MUST BE &lt;= DOCUMENTATION)]]</f>
        <v>0</v>
      </c>
      <c r="AH234" s="235">
        <f>Table1[[#This Row],[Total Cost of Materials for Project]]-Table2[[#This Row],[Total Allowable Expense]]</f>
        <v>0</v>
      </c>
      <c r="AI234" s="235" t="e">
        <f>Table1[[#This Row],[Awardee Match]]-Table2[[#This Row],[Awardee Match2]]</f>
        <v>#VALUE!</v>
      </c>
      <c r="AJ234" s="235" t="e">
        <f>Table1[[#This Row],[Program Match]]-Table2[[#This Row],[Program Match2]]</f>
        <v>#VALUE!</v>
      </c>
    </row>
    <row r="235" spans="1:36" x14ac:dyDescent="0.25">
      <c r="A235" s="219">
        <f>Table1[[#This Row],[Invoice No. ]]</f>
        <v>0</v>
      </c>
      <c r="B235" s="220">
        <f>Table1[[#This Row],[PDF Name]]</f>
        <v>0</v>
      </c>
      <c r="C235" s="221">
        <f>Table1[[#This Row],[Date of Invoice]]</f>
        <v>0</v>
      </c>
      <c r="D235" s="111">
        <f>Table1[[#This Row],[Vendor Name]]</f>
        <v>0</v>
      </c>
      <c r="E235" s="237">
        <f>'1. Project Expenses'!E235</f>
        <v>0</v>
      </c>
      <c r="F235" s="238">
        <f>'1. Project Expenses'!F235</f>
        <v>0</v>
      </c>
      <c r="G235" s="239">
        <f>'1. Project Expenses'!G235</f>
        <v>0</v>
      </c>
      <c r="H235" s="240">
        <f>'1. Project Expenses'!H235</f>
        <v>0</v>
      </c>
      <c r="I235" s="241">
        <f>'1. Project Expenses'!I235</f>
        <v>0</v>
      </c>
      <c r="J235" s="242">
        <f>'1. Project Expenses'!J235</f>
        <v>0</v>
      </c>
      <c r="K235" s="115">
        <f>'1. Project Expenses'!K235</f>
        <v>0</v>
      </c>
      <c r="L235" s="243">
        <f>'1. Project Expenses'!L235</f>
        <v>0</v>
      </c>
      <c r="M235" s="244">
        <f>'1. Project Expenses'!M235</f>
        <v>0</v>
      </c>
      <c r="N235" s="245">
        <f>'1. Project Expenses'!N235</f>
        <v>0</v>
      </c>
      <c r="O235" s="226">
        <f>Table2[[#This Row],[Price Per Qty]]</f>
        <v>0</v>
      </c>
      <c r="P235" s="246">
        <f t="shared" si="17"/>
        <v>0</v>
      </c>
      <c r="Q235" s="227" t="str">
        <f>IF(Table2[[#This Row],[Total Cost of Materials for Project]]&lt;&gt;0,P235*$G$9,"")</f>
        <v/>
      </c>
      <c r="R235" s="228" t="str">
        <f>IF(Table2[[#This Row],[Total Cost of Materials for Project]]&lt;&gt;0,P235*$G$10,"")</f>
        <v/>
      </c>
      <c r="S235" s="247"/>
      <c r="T235" s="230"/>
      <c r="U235" s="230"/>
      <c r="V235" s="230"/>
      <c r="W235" s="230"/>
      <c r="X235" s="230"/>
      <c r="Y235" s="230"/>
      <c r="Z235" s="230"/>
      <c r="AA235" s="230"/>
      <c r="AB235" s="6"/>
      <c r="AC235" s="248">
        <f t="shared" si="20"/>
        <v>0</v>
      </c>
      <c r="AD235" s="18" t="e">
        <f t="shared" si="18"/>
        <v>#VALUE!</v>
      </c>
      <c r="AE235" s="18" t="e">
        <f t="shared" si="19"/>
        <v>#VALUE!</v>
      </c>
      <c r="AF235" s="249">
        <f t="shared" si="21"/>
        <v>0</v>
      </c>
      <c r="AG235" s="234">
        <f>Table1[[#This Row],[Qty Placed in Service for Project]]-Table2[[#This Row],[Qty Placed in Service for Project (MUST BE &lt;= DOCUMENTATION)]]</f>
        <v>0</v>
      </c>
      <c r="AH235" s="235">
        <f>Table1[[#This Row],[Total Cost of Materials for Project]]-Table2[[#This Row],[Total Allowable Expense]]</f>
        <v>0</v>
      </c>
      <c r="AI235" s="235" t="e">
        <f>Table1[[#This Row],[Awardee Match]]-Table2[[#This Row],[Awardee Match2]]</f>
        <v>#VALUE!</v>
      </c>
      <c r="AJ235" s="235" t="e">
        <f>Table1[[#This Row],[Program Match]]-Table2[[#This Row],[Program Match2]]</f>
        <v>#VALUE!</v>
      </c>
    </row>
    <row r="236" spans="1:36" x14ac:dyDescent="0.25">
      <c r="A236" s="219">
        <f>Table1[[#This Row],[Invoice No. ]]</f>
        <v>0</v>
      </c>
      <c r="B236" s="220">
        <f>Table1[[#This Row],[PDF Name]]</f>
        <v>0</v>
      </c>
      <c r="C236" s="221">
        <f>Table1[[#This Row],[Date of Invoice]]</f>
        <v>0</v>
      </c>
      <c r="D236" s="111">
        <f>Table1[[#This Row],[Vendor Name]]</f>
        <v>0</v>
      </c>
      <c r="E236" s="237">
        <f>'1. Project Expenses'!E236</f>
        <v>0</v>
      </c>
      <c r="F236" s="238">
        <f>'1. Project Expenses'!F236</f>
        <v>0</v>
      </c>
      <c r="G236" s="239">
        <f>'1. Project Expenses'!G236</f>
        <v>0</v>
      </c>
      <c r="H236" s="240">
        <f>'1. Project Expenses'!H236</f>
        <v>0</v>
      </c>
      <c r="I236" s="241">
        <f>'1. Project Expenses'!I236</f>
        <v>0</v>
      </c>
      <c r="J236" s="242">
        <f>'1. Project Expenses'!J236</f>
        <v>0</v>
      </c>
      <c r="K236" s="115">
        <f>'1. Project Expenses'!K236</f>
        <v>0</v>
      </c>
      <c r="L236" s="243">
        <f>'1. Project Expenses'!L236</f>
        <v>0</v>
      </c>
      <c r="M236" s="244">
        <f>'1. Project Expenses'!M236</f>
        <v>0</v>
      </c>
      <c r="N236" s="245">
        <f>'1. Project Expenses'!N236</f>
        <v>0</v>
      </c>
      <c r="O236" s="226">
        <f>Table2[[#This Row],[Price Per Qty]]</f>
        <v>0</v>
      </c>
      <c r="P236" s="246">
        <f t="shared" si="17"/>
        <v>0</v>
      </c>
      <c r="Q236" s="227" t="str">
        <f>IF(Table2[[#This Row],[Total Cost of Materials for Project]]&lt;&gt;0,P236*$G$9,"")</f>
        <v/>
      </c>
      <c r="R236" s="228" t="str">
        <f>IF(Table2[[#This Row],[Total Cost of Materials for Project]]&lt;&gt;0,P236*$G$10,"")</f>
        <v/>
      </c>
      <c r="S236" s="247"/>
      <c r="T236" s="230"/>
      <c r="U236" s="230"/>
      <c r="V236" s="230"/>
      <c r="W236" s="230"/>
      <c r="X236" s="230"/>
      <c r="Y236" s="230"/>
      <c r="Z236" s="230"/>
      <c r="AA236" s="230"/>
      <c r="AB236" s="6"/>
      <c r="AC236" s="248">
        <f t="shared" si="20"/>
        <v>0</v>
      </c>
      <c r="AD236" s="18" t="e">
        <f t="shared" si="18"/>
        <v>#VALUE!</v>
      </c>
      <c r="AE236" s="18" t="e">
        <f t="shared" si="19"/>
        <v>#VALUE!</v>
      </c>
      <c r="AF236" s="249">
        <f t="shared" si="21"/>
        <v>0</v>
      </c>
      <c r="AG236" s="234">
        <f>Table1[[#This Row],[Qty Placed in Service for Project]]-Table2[[#This Row],[Qty Placed in Service for Project (MUST BE &lt;= DOCUMENTATION)]]</f>
        <v>0</v>
      </c>
      <c r="AH236" s="235">
        <f>Table1[[#This Row],[Total Cost of Materials for Project]]-Table2[[#This Row],[Total Allowable Expense]]</f>
        <v>0</v>
      </c>
      <c r="AI236" s="235" t="e">
        <f>Table1[[#This Row],[Awardee Match]]-Table2[[#This Row],[Awardee Match2]]</f>
        <v>#VALUE!</v>
      </c>
      <c r="AJ236" s="235" t="e">
        <f>Table1[[#This Row],[Program Match]]-Table2[[#This Row],[Program Match2]]</f>
        <v>#VALUE!</v>
      </c>
    </row>
    <row r="237" spans="1:36" x14ac:dyDescent="0.25">
      <c r="A237" s="219">
        <f>Table1[[#This Row],[Invoice No. ]]</f>
        <v>0</v>
      </c>
      <c r="B237" s="220">
        <f>Table1[[#This Row],[PDF Name]]</f>
        <v>0</v>
      </c>
      <c r="C237" s="221">
        <f>Table1[[#This Row],[Date of Invoice]]</f>
        <v>0</v>
      </c>
      <c r="D237" s="111">
        <f>Table1[[#This Row],[Vendor Name]]</f>
        <v>0</v>
      </c>
      <c r="E237" s="237">
        <f>'1. Project Expenses'!E237</f>
        <v>0</v>
      </c>
      <c r="F237" s="238">
        <f>'1. Project Expenses'!F237</f>
        <v>0</v>
      </c>
      <c r="G237" s="239">
        <f>'1. Project Expenses'!G237</f>
        <v>0</v>
      </c>
      <c r="H237" s="240">
        <f>'1. Project Expenses'!H237</f>
        <v>0</v>
      </c>
      <c r="I237" s="241">
        <f>'1. Project Expenses'!I237</f>
        <v>0</v>
      </c>
      <c r="J237" s="242">
        <f>'1. Project Expenses'!J237</f>
        <v>0</v>
      </c>
      <c r="K237" s="115">
        <f>'1. Project Expenses'!K237</f>
        <v>0</v>
      </c>
      <c r="L237" s="243">
        <f>'1. Project Expenses'!L237</f>
        <v>0</v>
      </c>
      <c r="M237" s="244">
        <f>'1. Project Expenses'!M237</f>
        <v>0</v>
      </c>
      <c r="N237" s="245">
        <f>'1. Project Expenses'!N237</f>
        <v>0</v>
      </c>
      <c r="O237" s="226">
        <f>Table2[[#This Row],[Price Per Qty]]</f>
        <v>0</v>
      </c>
      <c r="P237" s="246">
        <f t="shared" si="17"/>
        <v>0</v>
      </c>
      <c r="Q237" s="227" t="str">
        <f>IF(Table2[[#This Row],[Total Cost of Materials for Project]]&lt;&gt;0,P237*$G$9,"")</f>
        <v/>
      </c>
      <c r="R237" s="228" t="str">
        <f>IF(Table2[[#This Row],[Total Cost of Materials for Project]]&lt;&gt;0,P237*$G$10,"")</f>
        <v/>
      </c>
      <c r="S237" s="247"/>
      <c r="T237" s="230"/>
      <c r="U237" s="230"/>
      <c r="V237" s="230"/>
      <c r="W237" s="230"/>
      <c r="X237" s="230"/>
      <c r="Y237" s="230"/>
      <c r="Z237" s="230"/>
      <c r="AA237" s="230"/>
      <c r="AB237" s="6"/>
      <c r="AC237" s="248">
        <f t="shared" si="20"/>
        <v>0</v>
      </c>
      <c r="AD237" s="18" t="e">
        <f t="shared" si="18"/>
        <v>#VALUE!</v>
      </c>
      <c r="AE237" s="18" t="e">
        <f t="shared" si="19"/>
        <v>#VALUE!</v>
      </c>
      <c r="AF237" s="249">
        <f t="shared" si="21"/>
        <v>0</v>
      </c>
      <c r="AG237" s="234">
        <f>Table1[[#This Row],[Qty Placed in Service for Project]]-Table2[[#This Row],[Qty Placed in Service for Project (MUST BE &lt;= DOCUMENTATION)]]</f>
        <v>0</v>
      </c>
      <c r="AH237" s="235">
        <f>Table1[[#This Row],[Total Cost of Materials for Project]]-Table2[[#This Row],[Total Allowable Expense]]</f>
        <v>0</v>
      </c>
      <c r="AI237" s="235" t="e">
        <f>Table1[[#This Row],[Awardee Match]]-Table2[[#This Row],[Awardee Match2]]</f>
        <v>#VALUE!</v>
      </c>
      <c r="AJ237" s="235" t="e">
        <f>Table1[[#This Row],[Program Match]]-Table2[[#This Row],[Program Match2]]</f>
        <v>#VALUE!</v>
      </c>
    </row>
    <row r="238" spans="1:36" x14ac:dyDescent="0.25">
      <c r="A238" s="219">
        <f>Table1[[#This Row],[Invoice No. ]]</f>
        <v>0</v>
      </c>
      <c r="B238" s="220">
        <f>Table1[[#This Row],[PDF Name]]</f>
        <v>0</v>
      </c>
      <c r="C238" s="221">
        <f>Table1[[#This Row],[Date of Invoice]]</f>
        <v>0</v>
      </c>
      <c r="D238" s="111">
        <f>Table1[[#This Row],[Vendor Name]]</f>
        <v>0</v>
      </c>
      <c r="E238" s="237">
        <f>'1. Project Expenses'!E238</f>
        <v>0</v>
      </c>
      <c r="F238" s="238">
        <f>'1. Project Expenses'!F238</f>
        <v>0</v>
      </c>
      <c r="G238" s="239">
        <f>'1. Project Expenses'!G238</f>
        <v>0</v>
      </c>
      <c r="H238" s="240">
        <f>'1. Project Expenses'!H238</f>
        <v>0</v>
      </c>
      <c r="I238" s="241">
        <f>'1. Project Expenses'!I238</f>
        <v>0</v>
      </c>
      <c r="J238" s="242">
        <f>'1. Project Expenses'!J238</f>
        <v>0</v>
      </c>
      <c r="K238" s="115">
        <f>'1. Project Expenses'!K238</f>
        <v>0</v>
      </c>
      <c r="L238" s="243">
        <f>'1. Project Expenses'!L238</f>
        <v>0</v>
      </c>
      <c r="M238" s="244">
        <f>'1. Project Expenses'!M238</f>
        <v>0</v>
      </c>
      <c r="N238" s="245">
        <f>'1. Project Expenses'!N238</f>
        <v>0</v>
      </c>
      <c r="O238" s="226">
        <f>Table2[[#This Row],[Price Per Qty]]</f>
        <v>0</v>
      </c>
      <c r="P238" s="246">
        <f t="shared" si="17"/>
        <v>0</v>
      </c>
      <c r="Q238" s="227" t="str">
        <f>IF(Table2[[#This Row],[Total Cost of Materials for Project]]&lt;&gt;0,P238*$G$9,"")</f>
        <v/>
      </c>
      <c r="R238" s="228" t="str">
        <f>IF(Table2[[#This Row],[Total Cost of Materials for Project]]&lt;&gt;0,P238*$G$10,"")</f>
        <v/>
      </c>
      <c r="S238" s="247"/>
      <c r="T238" s="230"/>
      <c r="U238" s="230"/>
      <c r="V238" s="230"/>
      <c r="W238" s="230"/>
      <c r="X238" s="230"/>
      <c r="Y238" s="230"/>
      <c r="Z238" s="230"/>
      <c r="AA238" s="230"/>
      <c r="AB238" s="6"/>
      <c r="AC238" s="248">
        <f t="shared" si="20"/>
        <v>0</v>
      </c>
      <c r="AD238" s="18" t="e">
        <f t="shared" si="18"/>
        <v>#VALUE!</v>
      </c>
      <c r="AE238" s="18" t="e">
        <f t="shared" si="19"/>
        <v>#VALUE!</v>
      </c>
      <c r="AF238" s="249">
        <f t="shared" si="21"/>
        <v>0</v>
      </c>
      <c r="AG238" s="234">
        <f>Table1[[#This Row],[Qty Placed in Service for Project]]-Table2[[#This Row],[Qty Placed in Service for Project (MUST BE &lt;= DOCUMENTATION)]]</f>
        <v>0</v>
      </c>
      <c r="AH238" s="235">
        <f>Table1[[#This Row],[Total Cost of Materials for Project]]-Table2[[#This Row],[Total Allowable Expense]]</f>
        <v>0</v>
      </c>
      <c r="AI238" s="235" t="e">
        <f>Table1[[#This Row],[Awardee Match]]-Table2[[#This Row],[Awardee Match2]]</f>
        <v>#VALUE!</v>
      </c>
      <c r="AJ238" s="235" t="e">
        <f>Table1[[#This Row],[Program Match]]-Table2[[#This Row],[Program Match2]]</f>
        <v>#VALUE!</v>
      </c>
    </row>
    <row r="239" spans="1:36" x14ac:dyDescent="0.25">
      <c r="A239" s="219">
        <f>Table1[[#This Row],[Invoice No. ]]</f>
        <v>0</v>
      </c>
      <c r="B239" s="220">
        <f>Table1[[#This Row],[PDF Name]]</f>
        <v>0</v>
      </c>
      <c r="C239" s="221">
        <f>Table1[[#This Row],[Date of Invoice]]</f>
        <v>0</v>
      </c>
      <c r="D239" s="111">
        <f>Table1[[#This Row],[Vendor Name]]</f>
        <v>0</v>
      </c>
      <c r="E239" s="237">
        <f>'1. Project Expenses'!E239</f>
        <v>0</v>
      </c>
      <c r="F239" s="238">
        <f>'1. Project Expenses'!F239</f>
        <v>0</v>
      </c>
      <c r="G239" s="239">
        <f>'1. Project Expenses'!G239</f>
        <v>0</v>
      </c>
      <c r="H239" s="240">
        <f>'1. Project Expenses'!H239</f>
        <v>0</v>
      </c>
      <c r="I239" s="241">
        <f>'1. Project Expenses'!I239</f>
        <v>0</v>
      </c>
      <c r="J239" s="242">
        <f>'1. Project Expenses'!J239</f>
        <v>0</v>
      </c>
      <c r="K239" s="115">
        <f>'1. Project Expenses'!K239</f>
        <v>0</v>
      </c>
      <c r="L239" s="243">
        <f>'1. Project Expenses'!L239</f>
        <v>0</v>
      </c>
      <c r="M239" s="244">
        <f>'1. Project Expenses'!M239</f>
        <v>0</v>
      </c>
      <c r="N239" s="245">
        <f>'1. Project Expenses'!N239</f>
        <v>0</v>
      </c>
      <c r="O239" s="226">
        <f>Table2[[#This Row],[Price Per Qty]]</f>
        <v>0</v>
      </c>
      <c r="P239" s="246">
        <f t="shared" si="17"/>
        <v>0</v>
      </c>
      <c r="Q239" s="227" t="str">
        <f>IF(Table2[[#This Row],[Total Cost of Materials for Project]]&lt;&gt;0,P239*$G$9,"")</f>
        <v/>
      </c>
      <c r="R239" s="228" t="str">
        <f>IF(Table2[[#This Row],[Total Cost of Materials for Project]]&lt;&gt;0,P239*$G$10,"")</f>
        <v/>
      </c>
      <c r="S239" s="247"/>
      <c r="T239" s="230"/>
      <c r="U239" s="230"/>
      <c r="V239" s="230"/>
      <c r="W239" s="230"/>
      <c r="X239" s="230"/>
      <c r="Y239" s="230"/>
      <c r="Z239" s="230"/>
      <c r="AA239" s="230"/>
      <c r="AB239" s="6"/>
      <c r="AC239" s="248">
        <f t="shared" si="20"/>
        <v>0</v>
      </c>
      <c r="AD239" s="18" t="e">
        <f t="shared" si="18"/>
        <v>#VALUE!</v>
      </c>
      <c r="AE239" s="18" t="e">
        <f t="shared" si="19"/>
        <v>#VALUE!</v>
      </c>
      <c r="AF239" s="249">
        <f t="shared" si="21"/>
        <v>0</v>
      </c>
      <c r="AG239" s="234">
        <f>Table1[[#This Row],[Qty Placed in Service for Project]]-Table2[[#This Row],[Qty Placed in Service for Project (MUST BE &lt;= DOCUMENTATION)]]</f>
        <v>0</v>
      </c>
      <c r="AH239" s="235">
        <f>Table1[[#This Row],[Total Cost of Materials for Project]]-Table2[[#This Row],[Total Allowable Expense]]</f>
        <v>0</v>
      </c>
      <c r="AI239" s="235" t="e">
        <f>Table1[[#This Row],[Awardee Match]]-Table2[[#This Row],[Awardee Match2]]</f>
        <v>#VALUE!</v>
      </c>
      <c r="AJ239" s="235" t="e">
        <f>Table1[[#This Row],[Program Match]]-Table2[[#This Row],[Program Match2]]</f>
        <v>#VALUE!</v>
      </c>
    </row>
    <row r="240" spans="1:36" x14ac:dyDescent="0.25">
      <c r="A240" s="219">
        <f>Table1[[#This Row],[Invoice No. ]]</f>
        <v>0</v>
      </c>
      <c r="B240" s="220">
        <f>Table1[[#This Row],[PDF Name]]</f>
        <v>0</v>
      </c>
      <c r="C240" s="221">
        <f>Table1[[#This Row],[Date of Invoice]]</f>
        <v>0</v>
      </c>
      <c r="D240" s="111">
        <f>Table1[[#This Row],[Vendor Name]]</f>
        <v>0</v>
      </c>
      <c r="E240" s="237">
        <f>'1. Project Expenses'!E240</f>
        <v>0</v>
      </c>
      <c r="F240" s="238">
        <f>'1. Project Expenses'!F240</f>
        <v>0</v>
      </c>
      <c r="G240" s="239">
        <f>'1. Project Expenses'!G240</f>
        <v>0</v>
      </c>
      <c r="H240" s="240">
        <f>'1. Project Expenses'!H240</f>
        <v>0</v>
      </c>
      <c r="I240" s="241">
        <f>'1. Project Expenses'!I240</f>
        <v>0</v>
      </c>
      <c r="J240" s="242">
        <f>'1. Project Expenses'!J240</f>
        <v>0</v>
      </c>
      <c r="K240" s="115">
        <f>'1. Project Expenses'!K240</f>
        <v>0</v>
      </c>
      <c r="L240" s="243">
        <f>'1. Project Expenses'!L240</f>
        <v>0</v>
      </c>
      <c r="M240" s="244">
        <f>'1. Project Expenses'!M240</f>
        <v>0</v>
      </c>
      <c r="N240" s="245">
        <f>'1. Project Expenses'!N240</f>
        <v>0</v>
      </c>
      <c r="O240" s="226">
        <f>Table2[[#This Row],[Price Per Qty]]</f>
        <v>0</v>
      </c>
      <c r="P240" s="246">
        <f t="shared" si="17"/>
        <v>0</v>
      </c>
      <c r="Q240" s="227" t="str">
        <f>IF(Table2[[#This Row],[Total Cost of Materials for Project]]&lt;&gt;0,P240*$G$9,"")</f>
        <v/>
      </c>
      <c r="R240" s="228" t="str">
        <f>IF(Table2[[#This Row],[Total Cost of Materials for Project]]&lt;&gt;0,P240*$G$10,"")</f>
        <v/>
      </c>
      <c r="S240" s="247"/>
      <c r="T240" s="230"/>
      <c r="U240" s="230"/>
      <c r="V240" s="230"/>
      <c r="W240" s="230"/>
      <c r="X240" s="230"/>
      <c r="Y240" s="230"/>
      <c r="Z240" s="230"/>
      <c r="AA240" s="230"/>
      <c r="AB240" s="6"/>
      <c r="AC240" s="248">
        <f t="shared" si="20"/>
        <v>0</v>
      </c>
      <c r="AD240" s="18" t="e">
        <f t="shared" si="18"/>
        <v>#VALUE!</v>
      </c>
      <c r="AE240" s="18" t="e">
        <f t="shared" si="19"/>
        <v>#VALUE!</v>
      </c>
      <c r="AF240" s="249">
        <f t="shared" si="21"/>
        <v>0</v>
      </c>
      <c r="AG240" s="234">
        <f>Table1[[#This Row],[Qty Placed in Service for Project]]-Table2[[#This Row],[Qty Placed in Service for Project (MUST BE &lt;= DOCUMENTATION)]]</f>
        <v>0</v>
      </c>
      <c r="AH240" s="235">
        <f>Table1[[#This Row],[Total Cost of Materials for Project]]-Table2[[#This Row],[Total Allowable Expense]]</f>
        <v>0</v>
      </c>
      <c r="AI240" s="235" t="e">
        <f>Table1[[#This Row],[Awardee Match]]-Table2[[#This Row],[Awardee Match2]]</f>
        <v>#VALUE!</v>
      </c>
      <c r="AJ240" s="235" t="e">
        <f>Table1[[#This Row],[Program Match]]-Table2[[#This Row],[Program Match2]]</f>
        <v>#VALUE!</v>
      </c>
    </row>
    <row r="241" spans="1:36" x14ac:dyDescent="0.25">
      <c r="A241" s="219">
        <f>Table1[[#This Row],[Invoice No. ]]</f>
        <v>0</v>
      </c>
      <c r="B241" s="220">
        <f>Table1[[#This Row],[PDF Name]]</f>
        <v>0</v>
      </c>
      <c r="C241" s="221">
        <f>Table1[[#This Row],[Date of Invoice]]</f>
        <v>0</v>
      </c>
      <c r="D241" s="111">
        <f>Table1[[#This Row],[Vendor Name]]</f>
        <v>0</v>
      </c>
      <c r="E241" s="237">
        <f>'1. Project Expenses'!E241</f>
        <v>0</v>
      </c>
      <c r="F241" s="238">
        <f>'1. Project Expenses'!F241</f>
        <v>0</v>
      </c>
      <c r="G241" s="239">
        <f>'1. Project Expenses'!G241</f>
        <v>0</v>
      </c>
      <c r="H241" s="240">
        <f>'1. Project Expenses'!H241</f>
        <v>0</v>
      </c>
      <c r="I241" s="241">
        <f>'1. Project Expenses'!I241</f>
        <v>0</v>
      </c>
      <c r="J241" s="242">
        <f>'1. Project Expenses'!J241</f>
        <v>0</v>
      </c>
      <c r="K241" s="115">
        <f>'1. Project Expenses'!K241</f>
        <v>0</v>
      </c>
      <c r="L241" s="243">
        <f>'1. Project Expenses'!L241</f>
        <v>0</v>
      </c>
      <c r="M241" s="244">
        <f>'1. Project Expenses'!M241</f>
        <v>0</v>
      </c>
      <c r="N241" s="245">
        <f>'1. Project Expenses'!N241</f>
        <v>0</v>
      </c>
      <c r="O241" s="226">
        <f>Table2[[#This Row],[Price Per Qty]]</f>
        <v>0</v>
      </c>
      <c r="P241" s="246">
        <f t="shared" si="17"/>
        <v>0</v>
      </c>
      <c r="Q241" s="227" t="str">
        <f>IF(Table2[[#This Row],[Total Cost of Materials for Project]]&lt;&gt;0,P241*$G$9,"")</f>
        <v/>
      </c>
      <c r="R241" s="228" t="str">
        <f>IF(Table2[[#This Row],[Total Cost of Materials for Project]]&lt;&gt;0,P241*$G$10,"")</f>
        <v/>
      </c>
      <c r="S241" s="247"/>
      <c r="T241" s="230"/>
      <c r="U241" s="230"/>
      <c r="V241" s="230"/>
      <c r="W241" s="230"/>
      <c r="X241" s="230"/>
      <c r="Y241" s="230"/>
      <c r="Z241" s="230"/>
      <c r="AA241" s="230"/>
      <c r="AB241" s="6"/>
      <c r="AC241" s="248">
        <f t="shared" si="20"/>
        <v>0</v>
      </c>
      <c r="AD241" s="18" t="e">
        <f t="shared" si="18"/>
        <v>#VALUE!</v>
      </c>
      <c r="AE241" s="18" t="e">
        <f t="shared" si="19"/>
        <v>#VALUE!</v>
      </c>
      <c r="AF241" s="249">
        <f t="shared" si="21"/>
        <v>0</v>
      </c>
      <c r="AG241" s="234">
        <f>Table1[[#This Row],[Qty Placed in Service for Project]]-Table2[[#This Row],[Qty Placed in Service for Project (MUST BE &lt;= DOCUMENTATION)]]</f>
        <v>0</v>
      </c>
      <c r="AH241" s="235">
        <f>Table1[[#This Row],[Total Cost of Materials for Project]]-Table2[[#This Row],[Total Allowable Expense]]</f>
        <v>0</v>
      </c>
      <c r="AI241" s="235" t="e">
        <f>Table1[[#This Row],[Awardee Match]]-Table2[[#This Row],[Awardee Match2]]</f>
        <v>#VALUE!</v>
      </c>
      <c r="AJ241" s="235" t="e">
        <f>Table1[[#This Row],[Program Match]]-Table2[[#This Row],[Program Match2]]</f>
        <v>#VALUE!</v>
      </c>
    </row>
    <row r="242" spans="1:36" x14ac:dyDescent="0.25">
      <c r="A242" s="219">
        <f>Table1[[#This Row],[Invoice No. ]]</f>
        <v>0</v>
      </c>
      <c r="B242" s="220">
        <f>Table1[[#This Row],[PDF Name]]</f>
        <v>0</v>
      </c>
      <c r="C242" s="221">
        <f>Table1[[#This Row],[Date of Invoice]]</f>
        <v>0</v>
      </c>
      <c r="D242" s="111">
        <f>Table1[[#This Row],[Vendor Name]]</f>
        <v>0</v>
      </c>
      <c r="E242" s="237">
        <f>'1. Project Expenses'!E242</f>
        <v>0</v>
      </c>
      <c r="F242" s="238">
        <f>'1. Project Expenses'!F242</f>
        <v>0</v>
      </c>
      <c r="G242" s="239">
        <f>'1. Project Expenses'!G242</f>
        <v>0</v>
      </c>
      <c r="H242" s="240">
        <f>'1. Project Expenses'!H242</f>
        <v>0</v>
      </c>
      <c r="I242" s="241">
        <f>'1. Project Expenses'!I242</f>
        <v>0</v>
      </c>
      <c r="J242" s="242">
        <f>'1. Project Expenses'!J242</f>
        <v>0</v>
      </c>
      <c r="K242" s="115">
        <f>'1. Project Expenses'!K242</f>
        <v>0</v>
      </c>
      <c r="L242" s="243">
        <f>'1. Project Expenses'!L242</f>
        <v>0</v>
      </c>
      <c r="M242" s="244">
        <f>'1. Project Expenses'!M242</f>
        <v>0</v>
      </c>
      <c r="N242" s="245">
        <f>'1. Project Expenses'!N242</f>
        <v>0</v>
      </c>
      <c r="O242" s="226">
        <f>Table2[[#This Row],[Price Per Qty]]</f>
        <v>0</v>
      </c>
      <c r="P242" s="246">
        <f t="shared" si="17"/>
        <v>0</v>
      </c>
      <c r="Q242" s="227" t="str">
        <f>IF(Table2[[#This Row],[Total Cost of Materials for Project]]&lt;&gt;0,P242*$G$9,"")</f>
        <v/>
      </c>
      <c r="R242" s="228" t="str">
        <f>IF(Table2[[#This Row],[Total Cost of Materials for Project]]&lt;&gt;0,P242*$G$10,"")</f>
        <v/>
      </c>
      <c r="S242" s="247"/>
      <c r="T242" s="230"/>
      <c r="U242" s="230"/>
      <c r="V242" s="230"/>
      <c r="W242" s="230"/>
      <c r="X242" s="230"/>
      <c r="Y242" s="230"/>
      <c r="Z242" s="230"/>
      <c r="AA242" s="230"/>
      <c r="AB242" s="6"/>
      <c r="AC242" s="248">
        <f t="shared" si="20"/>
        <v>0</v>
      </c>
      <c r="AD242" s="18" t="e">
        <f t="shared" si="18"/>
        <v>#VALUE!</v>
      </c>
      <c r="AE242" s="18" t="e">
        <f t="shared" si="19"/>
        <v>#VALUE!</v>
      </c>
      <c r="AF242" s="249">
        <f t="shared" si="21"/>
        <v>0</v>
      </c>
      <c r="AG242" s="234">
        <f>Table1[[#This Row],[Qty Placed in Service for Project]]-Table2[[#This Row],[Qty Placed in Service for Project (MUST BE &lt;= DOCUMENTATION)]]</f>
        <v>0</v>
      </c>
      <c r="AH242" s="235">
        <f>Table1[[#This Row],[Total Cost of Materials for Project]]-Table2[[#This Row],[Total Allowable Expense]]</f>
        <v>0</v>
      </c>
      <c r="AI242" s="235" t="e">
        <f>Table1[[#This Row],[Awardee Match]]-Table2[[#This Row],[Awardee Match2]]</f>
        <v>#VALUE!</v>
      </c>
      <c r="AJ242" s="235" t="e">
        <f>Table1[[#This Row],[Program Match]]-Table2[[#This Row],[Program Match2]]</f>
        <v>#VALUE!</v>
      </c>
    </row>
    <row r="243" spans="1:36" x14ac:dyDescent="0.25">
      <c r="A243" s="219">
        <f>Table1[[#This Row],[Invoice No. ]]</f>
        <v>0</v>
      </c>
      <c r="B243" s="220">
        <f>Table1[[#This Row],[PDF Name]]</f>
        <v>0</v>
      </c>
      <c r="C243" s="221">
        <f>Table1[[#This Row],[Date of Invoice]]</f>
        <v>0</v>
      </c>
      <c r="D243" s="111">
        <f>Table1[[#This Row],[Vendor Name]]</f>
        <v>0</v>
      </c>
      <c r="E243" s="237">
        <f>'1. Project Expenses'!E243</f>
        <v>0</v>
      </c>
      <c r="F243" s="238">
        <f>'1. Project Expenses'!F243</f>
        <v>0</v>
      </c>
      <c r="G243" s="239">
        <f>'1. Project Expenses'!G243</f>
        <v>0</v>
      </c>
      <c r="H243" s="240">
        <f>'1. Project Expenses'!H243</f>
        <v>0</v>
      </c>
      <c r="I243" s="241">
        <f>'1. Project Expenses'!I243</f>
        <v>0</v>
      </c>
      <c r="J243" s="242">
        <f>'1. Project Expenses'!J243</f>
        <v>0</v>
      </c>
      <c r="K243" s="115">
        <f>'1. Project Expenses'!K243</f>
        <v>0</v>
      </c>
      <c r="L243" s="243">
        <f>'1. Project Expenses'!L243</f>
        <v>0</v>
      </c>
      <c r="M243" s="244">
        <f>'1. Project Expenses'!M243</f>
        <v>0</v>
      </c>
      <c r="N243" s="245">
        <f>'1. Project Expenses'!N243</f>
        <v>0</v>
      </c>
      <c r="O243" s="226">
        <f>Table2[[#This Row],[Price Per Qty]]</f>
        <v>0</v>
      </c>
      <c r="P243" s="246">
        <f t="shared" si="17"/>
        <v>0</v>
      </c>
      <c r="Q243" s="227" t="str">
        <f>IF(Table2[[#This Row],[Total Cost of Materials for Project]]&lt;&gt;0,P243*$G$9,"")</f>
        <v/>
      </c>
      <c r="R243" s="228" t="str">
        <f>IF(Table2[[#This Row],[Total Cost of Materials for Project]]&lt;&gt;0,P243*$G$10,"")</f>
        <v/>
      </c>
      <c r="S243" s="247"/>
      <c r="T243" s="230"/>
      <c r="U243" s="230"/>
      <c r="V243" s="230"/>
      <c r="W243" s="230"/>
      <c r="X243" s="230"/>
      <c r="Y243" s="230"/>
      <c r="Z243" s="230"/>
      <c r="AA243" s="230"/>
      <c r="AB243" s="6"/>
      <c r="AC243" s="248">
        <f t="shared" si="20"/>
        <v>0</v>
      </c>
      <c r="AD243" s="18" t="e">
        <f t="shared" si="18"/>
        <v>#VALUE!</v>
      </c>
      <c r="AE243" s="18" t="e">
        <f t="shared" si="19"/>
        <v>#VALUE!</v>
      </c>
      <c r="AF243" s="249">
        <f t="shared" si="21"/>
        <v>0</v>
      </c>
      <c r="AG243" s="234">
        <f>Table1[[#This Row],[Qty Placed in Service for Project]]-Table2[[#This Row],[Qty Placed in Service for Project (MUST BE &lt;= DOCUMENTATION)]]</f>
        <v>0</v>
      </c>
      <c r="AH243" s="235">
        <f>Table1[[#This Row],[Total Cost of Materials for Project]]-Table2[[#This Row],[Total Allowable Expense]]</f>
        <v>0</v>
      </c>
      <c r="AI243" s="235" t="e">
        <f>Table1[[#This Row],[Awardee Match]]-Table2[[#This Row],[Awardee Match2]]</f>
        <v>#VALUE!</v>
      </c>
      <c r="AJ243" s="235" t="e">
        <f>Table1[[#This Row],[Program Match]]-Table2[[#This Row],[Program Match2]]</f>
        <v>#VALUE!</v>
      </c>
    </row>
    <row r="244" spans="1:36" x14ac:dyDescent="0.25">
      <c r="A244" s="219">
        <f>Table1[[#This Row],[Invoice No. ]]</f>
        <v>0</v>
      </c>
      <c r="B244" s="220">
        <f>Table1[[#This Row],[PDF Name]]</f>
        <v>0</v>
      </c>
      <c r="C244" s="221">
        <f>Table1[[#This Row],[Date of Invoice]]</f>
        <v>0</v>
      </c>
      <c r="D244" s="111">
        <f>Table1[[#This Row],[Vendor Name]]</f>
        <v>0</v>
      </c>
      <c r="E244" s="237">
        <f>'1. Project Expenses'!E244</f>
        <v>0</v>
      </c>
      <c r="F244" s="238">
        <f>'1. Project Expenses'!F244</f>
        <v>0</v>
      </c>
      <c r="G244" s="239">
        <f>'1. Project Expenses'!G244</f>
        <v>0</v>
      </c>
      <c r="H244" s="240">
        <f>'1. Project Expenses'!H244</f>
        <v>0</v>
      </c>
      <c r="I244" s="241">
        <f>'1. Project Expenses'!I244</f>
        <v>0</v>
      </c>
      <c r="J244" s="242">
        <f>'1. Project Expenses'!J244</f>
        <v>0</v>
      </c>
      <c r="K244" s="115">
        <f>'1. Project Expenses'!K244</f>
        <v>0</v>
      </c>
      <c r="L244" s="243">
        <f>'1. Project Expenses'!L244</f>
        <v>0</v>
      </c>
      <c r="M244" s="244">
        <f>'1. Project Expenses'!M244</f>
        <v>0</v>
      </c>
      <c r="N244" s="245">
        <f>'1. Project Expenses'!N244</f>
        <v>0</v>
      </c>
      <c r="O244" s="226">
        <f>Table2[[#This Row],[Price Per Qty]]</f>
        <v>0</v>
      </c>
      <c r="P244" s="246">
        <f t="shared" si="17"/>
        <v>0</v>
      </c>
      <c r="Q244" s="227" t="str">
        <f>IF(Table2[[#This Row],[Total Cost of Materials for Project]]&lt;&gt;0,P244*$G$9,"")</f>
        <v/>
      </c>
      <c r="R244" s="228" t="str">
        <f>IF(Table2[[#This Row],[Total Cost of Materials for Project]]&lt;&gt;0,P244*$G$10,"")</f>
        <v/>
      </c>
      <c r="S244" s="247"/>
      <c r="T244" s="230"/>
      <c r="U244" s="230"/>
      <c r="V244" s="230"/>
      <c r="W244" s="230"/>
      <c r="X244" s="230"/>
      <c r="Y244" s="230"/>
      <c r="Z244" s="230"/>
      <c r="AA244" s="230"/>
      <c r="AB244" s="6"/>
      <c r="AC244" s="248">
        <f t="shared" si="20"/>
        <v>0</v>
      </c>
      <c r="AD244" s="18" t="e">
        <f t="shared" si="18"/>
        <v>#VALUE!</v>
      </c>
      <c r="AE244" s="18" t="e">
        <f t="shared" si="19"/>
        <v>#VALUE!</v>
      </c>
      <c r="AF244" s="249">
        <f t="shared" si="21"/>
        <v>0</v>
      </c>
      <c r="AG244" s="234">
        <f>Table1[[#This Row],[Qty Placed in Service for Project]]-Table2[[#This Row],[Qty Placed in Service for Project (MUST BE &lt;= DOCUMENTATION)]]</f>
        <v>0</v>
      </c>
      <c r="AH244" s="235">
        <f>Table1[[#This Row],[Total Cost of Materials for Project]]-Table2[[#This Row],[Total Allowable Expense]]</f>
        <v>0</v>
      </c>
      <c r="AI244" s="235" t="e">
        <f>Table1[[#This Row],[Awardee Match]]-Table2[[#This Row],[Awardee Match2]]</f>
        <v>#VALUE!</v>
      </c>
      <c r="AJ244" s="235" t="e">
        <f>Table1[[#This Row],[Program Match]]-Table2[[#This Row],[Program Match2]]</f>
        <v>#VALUE!</v>
      </c>
    </row>
    <row r="245" spans="1:36" x14ac:dyDescent="0.25">
      <c r="A245" s="219">
        <f>Table1[[#This Row],[Invoice No. ]]</f>
        <v>0</v>
      </c>
      <c r="B245" s="220">
        <f>Table1[[#This Row],[PDF Name]]</f>
        <v>0</v>
      </c>
      <c r="C245" s="221">
        <f>Table1[[#This Row],[Date of Invoice]]</f>
        <v>0</v>
      </c>
      <c r="D245" s="111">
        <f>Table1[[#This Row],[Vendor Name]]</f>
        <v>0</v>
      </c>
      <c r="E245" s="237">
        <f>'1. Project Expenses'!E245</f>
        <v>0</v>
      </c>
      <c r="F245" s="238">
        <f>'1. Project Expenses'!F245</f>
        <v>0</v>
      </c>
      <c r="G245" s="239">
        <f>'1. Project Expenses'!G245</f>
        <v>0</v>
      </c>
      <c r="H245" s="240">
        <f>'1. Project Expenses'!H245</f>
        <v>0</v>
      </c>
      <c r="I245" s="241">
        <f>'1. Project Expenses'!I245</f>
        <v>0</v>
      </c>
      <c r="J245" s="242">
        <f>'1. Project Expenses'!J245</f>
        <v>0</v>
      </c>
      <c r="K245" s="115">
        <f>'1. Project Expenses'!K245</f>
        <v>0</v>
      </c>
      <c r="L245" s="243">
        <f>'1. Project Expenses'!L245</f>
        <v>0</v>
      </c>
      <c r="M245" s="244">
        <f>'1. Project Expenses'!M245</f>
        <v>0</v>
      </c>
      <c r="N245" s="245">
        <f>'1. Project Expenses'!N245</f>
        <v>0</v>
      </c>
      <c r="O245" s="226">
        <f>Table2[[#This Row],[Price Per Qty]]</f>
        <v>0</v>
      </c>
      <c r="P245" s="246">
        <f t="shared" si="17"/>
        <v>0</v>
      </c>
      <c r="Q245" s="227" t="str">
        <f>IF(Table2[[#This Row],[Total Cost of Materials for Project]]&lt;&gt;0,P245*$G$9,"")</f>
        <v/>
      </c>
      <c r="R245" s="228" t="str">
        <f>IF(Table2[[#This Row],[Total Cost of Materials for Project]]&lt;&gt;0,P245*$G$10,"")</f>
        <v/>
      </c>
      <c r="S245" s="247"/>
      <c r="T245" s="230"/>
      <c r="U245" s="230"/>
      <c r="V245" s="230"/>
      <c r="W245" s="230"/>
      <c r="X245" s="230"/>
      <c r="Y245" s="230"/>
      <c r="Z245" s="230"/>
      <c r="AA245" s="230"/>
      <c r="AB245" s="6"/>
      <c r="AC245" s="248">
        <f t="shared" si="20"/>
        <v>0</v>
      </c>
      <c r="AD245" s="18" t="e">
        <f t="shared" si="18"/>
        <v>#VALUE!</v>
      </c>
      <c r="AE245" s="18" t="e">
        <f t="shared" si="19"/>
        <v>#VALUE!</v>
      </c>
      <c r="AF245" s="249">
        <f t="shared" si="21"/>
        <v>0</v>
      </c>
      <c r="AG245" s="234">
        <f>Table1[[#This Row],[Qty Placed in Service for Project]]-Table2[[#This Row],[Qty Placed in Service for Project (MUST BE &lt;= DOCUMENTATION)]]</f>
        <v>0</v>
      </c>
      <c r="AH245" s="235">
        <f>Table1[[#This Row],[Total Cost of Materials for Project]]-Table2[[#This Row],[Total Allowable Expense]]</f>
        <v>0</v>
      </c>
      <c r="AI245" s="235" t="e">
        <f>Table1[[#This Row],[Awardee Match]]-Table2[[#This Row],[Awardee Match2]]</f>
        <v>#VALUE!</v>
      </c>
      <c r="AJ245" s="235" t="e">
        <f>Table1[[#This Row],[Program Match]]-Table2[[#This Row],[Program Match2]]</f>
        <v>#VALUE!</v>
      </c>
    </row>
    <row r="246" spans="1:36" x14ac:dyDescent="0.25">
      <c r="A246" s="219">
        <f>Table1[[#This Row],[Invoice No. ]]</f>
        <v>0</v>
      </c>
      <c r="B246" s="220">
        <f>Table1[[#This Row],[PDF Name]]</f>
        <v>0</v>
      </c>
      <c r="C246" s="221">
        <f>Table1[[#This Row],[Date of Invoice]]</f>
        <v>0</v>
      </c>
      <c r="D246" s="111">
        <f>Table1[[#This Row],[Vendor Name]]</f>
        <v>0</v>
      </c>
      <c r="E246" s="237">
        <f>'1. Project Expenses'!E246</f>
        <v>0</v>
      </c>
      <c r="F246" s="238">
        <f>'1. Project Expenses'!F246</f>
        <v>0</v>
      </c>
      <c r="G246" s="239">
        <f>'1. Project Expenses'!G246</f>
        <v>0</v>
      </c>
      <c r="H246" s="240">
        <f>'1. Project Expenses'!H246</f>
        <v>0</v>
      </c>
      <c r="I246" s="241">
        <f>'1. Project Expenses'!I246</f>
        <v>0</v>
      </c>
      <c r="J246" s="242">
        <f>'1. Project Expenses'!J246</f>
        <v>0</v>
      </c>
      <c r="K246" s="115">
        <f>'1. Project Expenses'!K246</f>
        <v>0</v>
      </c>
      <c r="L246" s="243">
        <f>'1. Project Expenses'!L246</f>
        <v>0</v>
      </c>
      <c r="M246" s="244">
        <f>'1. Project Expenses'!M246</f>
        <v>0</v>
      </c>
      <c r="N246" s="245">
        <f>'1. Project Expenses'!N246</f>
        <v>0</v>
      </c>
      <c r="O246" s="226">
        <f>Table2[[#This Row],[Price Per Qty]]</f>
        <v>0</v>
      </c>
      <c r="P246" s="246">
        <f t="shared" si="17"/>
        <v>0</v>
      </c>
      <c r="Q246" s="227" t="str">
        <f>IF(Table2[[#This Row],[Total Cost of Materials for Project]]&lt;&gt;0,P246*$G$9,"")</f>
        <v/>
      </c>
      <c r="R246" s="228" t="str">
        <f>IF(Table2[[#This Row],[Total Cost of Materials for Project]]&lt;&gt;0,P246*$G$10,"")</f>
        <v/>
      </c>
      <c r="S246" s="247"/>
      <c r="T246" s="230"/>
      <c r="U246" s="230"/>
      <c r="V246" s="230"/>
      <c r="W246" s="230"/>
      <c r="X246" s="230"/>
      <c r="Y246" s="230"/>
      <c r="Z246" s="230"/>
      <c r="AA246" s="230"/>
      <c r="AB246" s="6"/>
      <c r="AC246" s="248">
        <f t="shared" si="20"/>
        <v>0</v>
      </c>
      <c r="AD246" s="18" t="e">
        <f t="shared" si="18"/>
        <v>#VALUE!</v>
      </c>
      <c r="AE246" s="18" t="e">
        <f t="shared" si="19"/>
        <v>#VALUE!</v>
      </c>
      <c r="AF246" s="249">
        <f t="shared" si="21"/>
        <v>0</v>
      </c>
      <c r="AG246" s="234">
        <f>Table1[[#This Row],[Qty Placed in Service for Project]]-Table2[[#This Row],[Qty Placed in Service for Project (MUST BE &lt;= DOCUMENTATION)]]</f>
        <v>0</v>
      </c>
      <c r="AH246" s="235">
        <f>Table1[[#This Row],[Total Cost of Materials for Project]]-Table2[[#This Row],[Total Allowable Expense]]</f>
        <v>0</v>
      </c>
      <c r="AI246" s="235" t="e">
        <f>Table1[[#This Row],[Awardee Match]]-Table2[[#This Row],[Awardee Match2]]</f>
        <v>#VALUE!</v>
      </c>
      <c r="AJ246" s="235" t="e">
        <f>Table1[[#This Row],[Program Match]]-Table2[[#This Row],[Program Match2]]</f>
        <v>#VALUE!</v>
      </c>
    </row>
    <row r="247" spans="1:36" x14ac:dyDescent="0.25">
      <c r="A247" s="219">
        <f>Table1[[#This Row],[Invoice No. ]]</f>
        <v>0</v>
      </c>
      <c r="B247" s="220">
        <f>Table1[[#This Row],[PDF Name]]</f>
        <v>0</v>
      </c>
      <c r="C247" s="221">
        <f>Table1[[#This Row],[Date of Invoice]]</f>
        <v>0</v>
      </c>
      <c r="D247" s="111">
        <f>Table1[[#This Row],[Vendor Name]]</f>
        <v>0</v>
      </c>
      <c r="E247" s="237">
        <f>'1. Project Expenses'!E247</f>
        <v>0</v>
      </c>
      <c r="F247" s="238">
        <f>'1. Project Expenses'!F247</f>
        <v>0</v>
      </c>
      <c r="G247" s="239">
        <f>'1. Project Expenses'!G247</f>
        <v>0</v>
      </c>
      <c r="H247" s="240">
        <f>'1. Project Expenses'!H247</f>
        <v>0</v>
      </c>
      <c r="I247" s="241">
        <f>'1. Project Expenses'!I247</f>
        <v>0</v>
      </c>
      <c r="J247" s="242">
        <f>'1. Project Expenses'!J247</f>
        <v>0</v>
      </c>
      <c r="K247" s="115">
        <f>'1. Project Expenses'!K247</f>
        <v>0</v>
      </c>
      <c r="L247" s="243">
        <f>'1. Project Expenses'!L247</f>
        <v>0</v>
      </c>
      <c r="M247" s="244">
        <f>'1. Project Expenses'!M247</f>
        <v>0</v>
      </c>
      <c r="N247" s="245">
        <f>'1. Project Expenses'!N247</f>
        <v>0</v>
      </c>
      <c r="O247" s="226">
        <f>Table2[[#This Row],[Price Per Qty]]</f>
        <v>0</v>
      </c>
      <c r="P247" s="246">
        <f t="shared" si="17"/>
        <v>0</v>
      </c>
      <c r="Q247" s="227" t="str">
        <f>IF(Table2[[#This Row],[Total Cost of Materials for Project]]&lt;&gt;0,P247*$G$9,"")</f>
        <v/>
      </c>
      <c r="R247" s="228" t="str">
        <f>IF(Table2[[#This Row],[Total Cost of Materials for Project]]&lt;&gt;0,P247*$G$10,"")</f>
        <v/>
      </c>
      <c r="S247" s="247"/>
      <c r="T247" s="230"/>
      <c r="U247" s="230"/>
      <c r="V247" s="230"/>
      <c r="W247" s="230"/>
      <c r="X247" s="230"/>
      <c r="Y247" s="230"/>
      <c r="Z247" s="230"/>
      <c r="AA247" s="230"/>
      <c r="AB247" s="6"/>
      <c r="AC247" s="248">
        <f t="shared" si="20"/>
        <v>0</v>
      </c>
      <c r="AD247" s="18" t="e">
        <f t="shared" si="18"/>
        <v>#VALUE!</v>
      </c>
      <c r="AE247" s="18" t="e">
        <f t="shared" si="19"/>
        <v>#VALUE!</v>
      </c>
      <c r="AF247" s="249">
        <f t="shared" si="21"/>
        <v>0</v>
      </c>
      <c r="AG247" s="234">
        <f>Table1[[#This Row],[Qty Placed in Service for Project]]-Table2[[#This Row],[Qty Placed in Service for Project (MUST BE &lt;= DOCUMENTATION)]]</f>
        <v>0</v>
      </c>
      <c r="AH247" s="235">
        <f>Table1[[#This Row],[Total Cost of Materials for Project]]-Table2[[#This Row],[Total Allowable Expense]]</f>
        <v>0</v>
      </c>
      <c r="AI247" s="235" t="e">
        <f>Table1[[#This Row],[Awardee Match]]-Table2[[#This Row],[Awardee Match2]]</f>
        <v>#VALUE!</v>
      </c>
      <c r="AJ247" s="235" t="e">
        <f>Table1[[#This Row],[Program Match]]-Table2[[#This Row],[Program Match2]]</f>
        <v>#VALUE!</v>
      </c>
    </row>
    <row r="248" spans="1:36" x14ac:dyDescent="0.25">
      <c r="A248" s="219">
        <f>Table1[[#This Row],[Invoice No. ]]</f>
        <v>0</v>
      </c>
      <c r="B248" s="220">
        <f>Table1[[#This Row],[PDF Name]]</f>
        <v>0</v>
      </c>
      <c r="C248" s="221">
        <f>Table1[[#This Row],[Date of Invoice]]</f>
        <v>0</v>
      </c>
      <c r="D248" s="111">
        <f>Table1[[#This Row],[Vendor Name]]</f>
        <v>0</v>
      </c>
      <c r="E248" s="237">
        <f>'1. Project Expenses'!E248</f>
        <v>0</v>
      </c>
      <c r="F248" s="238">
        <f>'1. Project Expenses'!F248</f>
        <v>0</v>
      </c>
      <c r="G248" s="239">
        <f>'1. Project Expenses'!G248</f>
        <v>0</v>
      </c>
      <c r="H248" s="240">
        <f>'1. Project Expenses'!H248</f>
        <v>0</v>
      </c>
      <c r="I248" s="241">
        <f>'1. Project Expenses'!I248</f>
        <v>0</v>
      </c>
      <c r="J248" s="242">
        <f>'1. Project Expenses'!J248</f>
        <v>0</v>
      </c>
      <c r="K248" s="115">
        <f>'1. Project Expenses'!K248</f>
        <v>0</v>
      </c>
      <c r="L248" s="243">
        <f>'1. Project Expenses'!L248</f>
        <v>0</v>
      </c>
      <c r="M248" s="244">
        <f>'1. Project Expenses'!M248</f>
        <v>0</v>
      </c>
      <c r="N248" s="245">
        <f>'1. Project Expenses'!N248</f>
        <v>0</v>
      </c>
      <c r="O248" s="226">
        <f>Table2[[#This Row],[Price Per Qty]]</f>
        <v>0</v>
      </c>
      <c r="P248" s="246">
        <f t="shared" si="17"/>
        <v>0</v>
      </c>
      <c r="Q248" s="227" t="str">
        <f>IF(Table2[[#This Row],[Total Cost of Materials for Project]]&lt;&gt;0,P248*$G$9,"")</f>
        <v/>
      </c>
      <c r="R248" s="228" t="str">
        <f>IF(Table2[[#This Row],[Total Cost of Materials for Project]]&lt;&gt;0,P248*$G$10,"")</f>
        <v/>
      </c>
      <c r="S248" s="247"/>
      <c r="T248" s="230"/>
      <c r="U248" s="230"/>
      <c r="V248" s="230"/>
      <c r="W248" s="230"/>
      <c r="X248" s="230"/>
      <c r="Y248" s="230"/>
      <c r="Z248" s="230"/>
      <c r="AA248" s="230"/>
      <c r="AB248" s="6"/>
      <c r="AC248" s="248">
        <f t="shared" si="20"/>
        <v>0</v>
      </c>
      <c r="AD248" s="18" t="e">
        <f t="shared" si="18"/>
        <v>#VALUE!</v>
      </c>
      <c r="AE248" s="18" t="e">
        <f t="shared" si="19"/>
        <v>#VALUE!</v>
      </c>
      <c r="AF248" s="249">
        <f t="shared" si="21"/>
        <v>0</v>
      </c>
      <c r="AG248" s="234">
        <f>Table1[[#This Row],[Qty Placed in Service for Project]]-Table2[[#This Row],[Qty Placed in Service for Project (MUST BE &lt;= DOCUMENTATION)]]</f>
        <v>0</v>
      </c>
      <c r="AH248" s="235">
        <f>Table1[[#This Row],[Total Cost of Materials for Project]]-Table2[[#This Row],[Total Allowable Expense]]</f>
        <v>0</v>
      </c>
      <c r="AI248" s="235" t="e">
        <f>Table1[[#This Row],[Awardee Match]]-Table2[[#This Row],[Awardee Match2]]</f>
        <v>#VALUE!</v>
      </c>
      <c r="AJ248" s="235" t="e">
        <f>Table1[[#This Row],[Program Match]]-Table2[[#This Row],[Program Match2]]</f>
        <v>#VALUE!</v>
      </c>
    </row>
    <row r="249" spans="1:36" x14ac:dyDescent="0.25">
      <c r="A249" s="219">
        <f>Table1[[#This Row],[Invoice No. ]]</f>
        <v>0</v>
      </c>
      <c r="B249" s="220">
        <f>Table1[[#This Row],[PDF Name]]</f>
        <v>0</v>
      </c>
      <c r="C249" s="221">
        <f>Table1[[#This Row],[Date of Invoice]]</f>
        <v>0</v>
      </c>
      <c r="D249" s="111">
        <f>Table1[[#This Row],[Vendor Name]]</f>
        <v>0</v>
      </c>
      <c r="E249" s="237">
        <f>'1. Project Expenses'!E249</f>
        <v>0</v>
      </c>
      <c r="F249" s="238">
        <f>'1. Project Expenses'!F249</f>
        <v>0</v>
      </c>
      <c r="G249" s="239">
        <f>'1. Project Expenses'!G249</f>
        <v>0</v>
      </c>
      <c r="H249" s="240">
        <f>'1. Project Expenses'!H249</f>
        <v>0</v>
      </c>
      <c r="I249" s="241">
        <f>'1. Project Expenses'!I249</f>
        <v>0</v>
      </c>
      <c r="J249" s="242">
        <f>'1. Project Expenses'!J249</f>
        <v>0</v>
      </c>
      <c r="K249" s="115">
        <f>'1. Project Expenses'!K249</f>
        <v>0</v>
      </c>
      <c r="L249" s="243">
        <f>'1. Project Expenses'!L249</f>
        <v>0</v>
      </c>
      <c r="M249" s="244">
        <f>'1. Project Expenses'!M249</f>
        <v>0</v>
      </c>
      <c r="N249" s="245">
        <f>'1. Project Expenses'!N249</f>
        <v>0</v>
      </c>
      <c r="O249" s="226">
        <f>Table2[[#This Row],[Price Per Qty]]</f>
        <v>0</v>
      </c>
      <c r="P249" s="246">
        <f t="shared" si="17"/>
        <v>0</v>
      </c>
      <c r="Q249" s="227" t="str">
        <f>IF(Table2[[#This Row],[Total Cost of Materials for Project]]&lt;&gt;0,P249*$G$9,"")</f>
        <v/>
      </c>
      <c r="R249" s="228" t="str">
        <f>IF(Table2[[#This Row],[Total Cost of Materials for Project]]&lt;&gt;0,P249*$G$10,"")</f>
        <v/>
      </c>
      <c r="S249" s="247"/>
      <c r="T249" s="230"/>
      <c r="U249" s="230"/>
      <c r="V249" s="230"/>
      <c r="W249" s="230"/>
      <c r="X249" s="230"/>
      <c r="Y249" s="230"/>
      <c r="Z249" s="230"/>
      <c r="AA249" s="230"/>
      <c r="AB249" s="6"/>
      <c r="AC249" s="248">
        <f t="shared" si="20"/>
        <v>0</v>
      </c>
      <c r="AD249" s="18" t="e">
        <f t="shared" si="18"/>
        <v>#VALUE!</v>
      </c>
      <c r="AE249" s="18" t="e">
        <f t="shared" si="19"/>
        <v>#VALUE!</v>
      </c>
      <c r="AF249" s="249">
        <f t="shared" si="21"/>
        <v>0</v>
      </c>
      <c r="AG249" s="234">
        <f>Table1[[#This Row],[Qty Placed in Service for Project]]-Table2[[#This Row],[Qty Placed in Service for Project (MUST BE &lt;= DOCUMENTATION)]]</f>
        <v>0</v>
      </c>
      <c r="AH249" s="235">
        <f>Table1[[#This Row],[Total Cost of Materials for Project]]-Table2[[#This Row],[Total Allowable Expense]]</f>
        <v>0</v>
      </c>
      <c r="AI249" s="235" t="e">
        <f>Table1[[#This Row],[Awardee Match]]-Table2[[#This Row],[Awardee Match2]]</f>
        <v>#VALUE!</v>
      </c>
      <c r="AJ249" s="235" t="e">
        <f>Table1[[#This Row],[Program Match]]-Table2[[#This Row],[Program Match2]]</f>
        <v>#VALUE!</v>
      </c>
    </row>
    <row r="250" spans="1:36" x14ac:dyDescent="0.25">
      <c r="A250" s="219">
        <f>Table1[[#This Row],[Invoice No. ]]</f>
        <v>0</v>
      </c>
      <c r="B250" s="220">
        <f>Table1[[#This Row],[PDF Name]]</f>
        <v>0</v>
      </c>
      <c r="C250" s="221">
        <f>Table1[[#This Row],[Date of Invoice]]</f>
        <v>0</v>
      </c>
      <c r="D250" s="111">
        <f>Table1[[#This Row],[Vendor Name]]</f>
        <v>0</v>
      </c>
      <c r="E250" s="237">
        <f>'1. Project Expenses'!E250</f>
        <v>0</v>
      </c>
      <c r="F250" s="238">
        <f>'1. Project Expenses'!F250</f>
        <v>0</v>
      </c>
      <c r="G250" s="239">
        <f>'1. Project Expenses'!G250</f>
        <v>0</v>
      </c>
      <c r="H250" s="240">
        <f>'1. Project Expenses'!H250</f>
        <v>0</v>
      </c>
      <c r="I250" s="241">
        <f>'1. Project Expenses'!I250</f>
        <v>0</v>
      </c>
      <c r="J250" s="242">
        <f>'1. Project Expenses'!J250</f>
        <v>0</v>
      </c>
      <c r="K250" s="115">
        <f>'1. Project Expenses'!K250</f>
        <v>0</v>
      </c>
      <c r="L250" s="243">
        <f>'1. Project Expenses'!L250</f>
        <v>0</v>
      </c>
      <c r="M250" s="244">
        <f>'1. Project Expenses'!M250</f>
        <v>0</v>
      </c>
      <c r="N250" s="245">
        <f>'1. Project Expenses'!N250</f>
        <v>0</v>
      </c>
      <c r="O250" s="226">
        <f>Table2[[#This Row],[Price Per Qty]]</f>
        <v>0</v>
      </c>
      <c r="P250" s="246">
        <f t="shared" si="17"/>
        <v>0</v>
      </c>
      <c r="Q250" s="227" t="str">
        <f>IF(Table2[[#This Row],[Total Cost of Materials for Project]]&lt;&gt;0,P250*$G$9,"")</f>
        <v/>
      </c>
      <c r="R250" s="228" t="str">
        <f>IF(Table2[[#This Row],[Total Cost of Materials for Project]]&lt;&gt;0,P250*$G$10,"")</f>
        <v/>
      </c>
      <c r="S250" s="247"/>
      <c r="T250" s="230"/>
      <c r="U250" s="230"/>
      <c r="V250" s="230"/>
      <c r="W250" s="230"/>
      <c r="X250" s="230"/>
      <c r="Y250" s="230"/>
      <c r="Z250" s="230"/>
      <c r="AA250" s="230"/>
      <c r="AB250" s="6"/>
      <c r="AC250" s="248">
        <f t="shared" si="20"/>
        <v>0</v>
      </c>
      <c r="AD250" s="18" t="e">
        <f t="shared" si="18"/>
        <v>#VALUE!</v>
      </c>
      <c r="AE250" s="18" t="e">
        <f t="shared" si="19"/>
        <v>#VALUE!</v>
      </c>
      <c r="AF250" s="249">
        <f t="shared" si="21"/>
        <v>0</v>
      </c>
      <c r="AG250" s="234">
        <f>Table1[[#This Row],[Qty Placed in Service for Project]]-Table2[[#This Row],[Qty Placed in Service for Project (MUST BE &lt;= DOCUMENTATION)]]</f>
        <v>0</v>
      </c>
      <c r="AH250" s="235">
        <f>Table1[[#This Row],[Total Cost of Materials for Project]]-Table2[[#This Row],[Total Allowable Expense]]</f>
        <v>0</v>
      </c>
      <c r="AI250" s="235" t="e">
        <f>Table1[[#This Row],[Awardee Match]]-Table2[[#This Row],[Awardee Match2]]</f>
        <v>#VALUE!</v>
      </c>
      <c r="AJ250" s="235" t="e">
        <f>Table1[[#This Row],[Program Match]]-Table2[[#This Row],[Program Match2]]</f>
        <v>#VALUE!</v>
      </c>
    </row>
    <row r="251" spans="1:36" x14ac:dyDescent="0.25">
      <c r="A251" s="219">
        <f>Table1[[#This Row],[Invoice No. ]]</f>
        <v>0</v>
      </c>
      <c r="B251" s="220">
        <f>Table1[[#This Row],[PDF Name]]</f>
        <v>0</v>
      </c>
      <c r="C251" s="221">
        <f>Table1[[#This Row],[Date of Invoice]]</f>
        <v>0</v>
      </c>
      <c r="D251" s="111">
        <f>Table1[[#This Row],[Vendor Name]]</f>
        <v>0</v>
      </c>
      <c r="E251" s="237">
        <f>'1. Project Expenses'!E251</f>
        <v>0</v>
      </c>
      <c r="F251" s="238">
        <f>'1. Project Expenses'!F251</f>
        <v>0</v>
      </c>
      <c r="G251" s="239">
        <f>'1. Project Expenses'!G251</f>
        <v>0</v>
      </c>
      <c r="H251" s="240">
        <f>'1. Project Expenses'!H251</f>
        <v>0</v>
      </c>
      <c r="I251" s="241">
        <f>'1. Project Expenses'!I251</f>
        <v>0</v>
      </c>
      <c r="J251" s="242">
        <f>'1. Project Expenses'!J251</f>
        <v>0</v>
      </c>
      <c r="K251" s="115">
        <f>'1. Project Expenses'!K251</f>
        <v>0</v>
      </c>
      <c r="L251" s="243">
        <f>'1. Project Expenses'!L251</f>
        <v>0</v>
      </c>
      <c r="M251" s="244">
        <f>'1. Project Expenses'!M251</f>
        <v>0</v>
      </c>
      <c r="N251" s="245">
        <f>'1. Project Expenses'!N251</f>
        <v>0</v>
      </c>
      <c r="O251" s="226">
        <f>Table2[[#This Row],[Price Per Qty]]</f>
        <v>0</v>
      </c>
      <c r="P251" s="246">
        <f t="shared" si="17"/>
        <v>0</v>
      </c>
      <c r="Q251" s="227" t="str">
        <f>IF(Table2[[#This Row],[Total Cost of Materials for Project]]&lt;&gt;0,P251*$G$9,"")</f>
        <v/>
      </c>
      <c r="R251" s="228" t="str">
        <f>IF(Table2[[#This Row],[Total Cost of Materials for Project]]&lt;&gt;0,P251*$G$10,"")</f>
        <v/>
      </c>
      <c r="S251" s="247"/>
      <c r="T251" s="230"/>
      <c r="U251" s="230"/>
      <c r="V251" s="230"/>
      <c r="W251" s="230"/>
      <c r="X251" s="230"/>
      <c r="Y251" s="230"/>
      <c r="Z251" s="230"/>
      <c r="AA251" s="230"/>
      <c r="AB251" s="6"/>
      <c r="AC251" s="248">
        <f t="shared" si="20"/>
        <v>0</v>
      </c>
      <c r="AD251" s="18" t="e">
        <f t="shared" si="18"/>
        <v>#VALUE!</v>
      </c>
      <c r="AE251" s="18" t="e">
        <f t="shared" si="19"/>
        <v>#VALUE!</v>
      </c>
      <c r="AF251" s="249">
        <f t="shared" si="21"/>
        <v>0</v>
      </c>
      <c r="AG251" s="234">
        <f>Table1[[#This Row],[Qty Placed in Service for Project]]-Table2[[#This Row],[Qty Placed in Service for Project (MUST BE &lt;= DOCUMENTATION)]]</f>
        <v>0</v>
      </c>
      <c r="AH251" s="235">
        <f>Table1[[#This Row],[Total Cost of Materials for Project]]-Table2[[#This Row],[Total Allowable Expense]]</f>
        <v>0</v>
      </c>
      <c r="AI251" s="235" t="e">
        <f>Table1[[#This Row],[Awardee Match]]-Table2[[#This Row],[Awardee Match2]]</f>
        <v>#VALUE!</v>
      </c>
      <c r="AJ251" s="235" t="e">
        <f>Table1[[#This Row],[Program Match]]-Table2[[#This Row],[Program Match2]]</f>
        <v>#VALUE!</v>
      </c>
    </row>
    <row r="252" spans="1:36" x14ac:dyDescent="0.25">
      <c r="A252" s="219">
        <f>Table1[[#This Row],[Invoice No. ]]</f>
        <v>0</v>
      </c>
      <c r="B252" s="220">
        <f>Table1[[#This Row],[PDF Name]]</f>
        <v>0</v>
      </c>
      <c r="C252" s="221">
        <f>Table1[[#This Row],[Date of Invoice]]</f>
        <v>0</v>
      </c>
      <c r="D252" s="111">
        <f>Table1[[#This Row],[Vendor Name]]</f>
        <v>0</v>
      </c>
      <c r="E252" s="237">
        <f>'1. Project Expenses'!E252</f>
        <v>0</v>
      </c>
      <c r="F252" s="238">
        <f>'1. Project Expenses'!F252</f>
        <v>0</v>
      </c>
      <c r="G252" s="239">
        <f>'1. Project Expenses'!G252</f>
        <v>0</v>
      </c>
      <c r="H252" s="240">
        <f>'1. Project Expenses'!H252</f>
        <v>0</v>
      </c>
      <c r="I252" s="241">
        <f>'1. Project Expenses'!I252</f>
        <v>0</v>
      </c>
      <c r="J252" s="242">
        <f>'1. Project Expenses'!J252</f>
        <v>0</v>
      </c>
      <c r="K252" s="115">
        <f>'1. Project Expenses'!K252</f>
        <v>0</v>
      </c>
      <c r="L252" s="243">
        <f>'1. Project Expenses'!L252</f>
        <v>0</v>
      </c>
      <c r="M252" s="244">
        <f>'1. Project Expenses'!M252</f>
        <v>0</v>
      </c>
      <c r="N252" s="245">
        <f>'1. Project Expenses'!N252</f>
        <v>0</v>
      </c>
      <c r="O252" s="226">
        <f>Table2[[#This Row],[Price Per Qty]]</f>
        <v>0</v>
      </c>
      <c r="P252" s="246">
        <f t="shared" si="17"/>
        <v>0</v>
      </c>
      <c r="Q252" s="227" t="str">
        <f>IF(Table2[[#This Row],[Total Cost of Materials for Project]]&lt;&gt;0,P252*$G$9,"")</f>
        <v/>
      </c>
      <c r="R252" s="228" t="str">
        <f>IF(Table2[[#This Row],[Total Cost of Materials for Project]]&lt;&gt;0,P252*$G$10,"")</f>
        <v/>
      </c>
      <c r="S252" s="247"/>
      <c r="T252" s="230"/>
      <c r="U252" s="230"/>
      <c r="V252" s="230"/>
      <c r="W252" s="230"/>
      <c r="X252" s="230"/>
      <c r="Y252" s="230"/>
      <c r="Z252" s="230"/>
      <c r="AA252" s="230"/>
      <c r="AB252" s="6"/>
      <c r="AC252" s="248">
        <f t="shared" si="15"/>
        <v>0</v>
      </c>
      <c r="AD252" s="18" t="e">
        <f t="shared" si="18"/>
        <v>#VALUE!</v>
      </c>
      <c r="AE252" s="18" t="e">
        <f t="shared" si="19"/>
        <v>#VALUE!</v>
      </c>
      <c r="AF252" s="249">
        <f t="shared" si="16"/>
        <v>0</v>
      </c>
      <c r="AG252" s="234">
        <f>Table1[[#This Row],[Qty Placed in Service for Project]]-Table2[[#This Row],[Qty Placed in Service for Project (MUST BE &lt;= DOCUMENTATION)]]</f>
        <v>0</v>
      </c>
      <c r="AH252" s="235">
        <f>Table1[[#This Row],[Total Cost of Materials for Project]]-Table2[[#This Row],[Total Allowable Expense]]</f>
        <v>0</v>
      </c>
      <c r="AI252" s="235" t="e">
        <f>Table1[[#This Row],[Awardee Match]]-Table2[[#This Row],[Awardee Match2]]</f>
        <v>#VALUE!</v>
      </c>
      <c r="AJ252" s="235" t="e">
        <f>Table1[[#This Row],[Program Match]]-Table2[[#This Row],[Program Match2]]</f>
        <v>#VALUE!</v>
      </c>
    </row>
    <row r="253" spans="1:36" x14ac:dyDescent="0.25">
      <c r="A253" s="219">
        <f>Table1[[#This Row],[Invoice No. ]]</f>
        <v>0</v>
      </c>
      <c r="B253" s="220">
        <f>Table1[[#This Row],[PDF Name]]</f>
        <v>0</v>
      </c>
      <c r="C253" s="221">
        <f>Table1[[#This Row],[Date of Invoice]]</f>
        <v>0</v>
      </c>
      <c r="D253" s="111">
        <f>Table1[[#This Row],[Vendor Name]]</f>
        <v>0</v>
      </c>
      <c r="E253" s="237">
        <f>'1. Project Expenses'!E253</f>
        <v>0</v>
      </c>
      <c r="F253" s="238">
        <f>'1. Project Expenses'!F253</f>
        <v>0</v>
      </c>
      <c r="G253" s="239">
        <f>'1. Project Expenses'!G253</f>
        <v>0</v>
      </c>
      <c r="H253" s="240">
        <f>'1. Project Expenses'!H253</f>
        <v>0</v>
      </c>
      <c r="I253" s="241">
        <f>'1. Project Expenses'!I253</f>
        <v>0</v>
      </c>
      <c r="J253" s="242">
        <f>'1. Project Expenses'!J253</f>
        <v>0</v>
      </c>
      <c r="K253" s="115">
        <f>'1. Project Expenses'!K253</f>
        <v>0</v>
      </c>
      <c r="L253" s="243">
        <f>'1. Project Expenses'!L253</f>
        <v>0</v>
      </c>
      <c r="M253" s="244">
        <f>'1. Project Expenses'!M253</f>
        <v>0</v>
      </c>
      <c r="N253" s="245">
        <f>'1. Project Expenses'!N253</f>
        <v>0</v>
      </c>
      <c r="O253" s="226">
        <f>Table2[[#This Row],[Price Per Qty]]</f>
        <v>0</v>
      </c>
      <c r="P253" s="246">
        <f t="shared" si="17"/>
        <v>0</v>
      </c>
      <c r="Q253" s="227" t="str">
        <f>IF(Table2[[#This Row],[Total Cost of Materials for Project]]&lt;&gt;0,P253*$G$9,"")</f>
        <v/>
      </c>
      <c r="R253" s="228" t="str">
        <f>IF(Table2[[#This Row],[Total Cost of Materials for Project]]&lt;&gt;0,P253*$G$10,"")</f>
        <v/>
      </c>
      <c r="S253" s="247"/>
      <c r="T253" s="230"/>
      <c r="U253" s="230"/>
      <c r="V253" s="230"/>
      <c r="W253" s="230"/>
      <c r="X253" s="230"/>
      <c r="Y253" s="230"/>
      <c r="Z253" s="230"/>
      <c r="AA253" s="230"/>
      <c r="AB253" s="6"/>
      <c r="AC253" s="248">
        <f t="shared" si="15"/>
        <v>0</v>
      </c>
      <c r="AD253" s="18" t="e">
        <f t="shared" si="18"/>
        <v>#VALUE!</v>
      </c>
      <c r="AE253" s="18" t="e">
        <f t="shared" si="19"/>
        <v>#VALUE!</v>
      </c>
      <c r="AF253" s="249">
        <f t="shared" si="16"/>
        <v>0</v>
      </c>
      <c r="AG253" s="234">
        <f>Table1[[#This Row],[Qty Placed in Service for Project]]-Table2[[#This Row],[Qty Placed in Service for Project (MUST BE &lt;= DOCUMENTATION)]]</f>
        <v>0</v>
      </c>
      <c r="AH253" s="235">
        <f>Table1[[#This Row],[Total Cost of Materials for Project]]-Table2[[#This Row],[Total Allowable Expense]]</f>
        <v>0</v>
      </c>
      <c r="AI253" s="235" t="e">
        <f>Table1[[#This Row],[Awardee Match]]-Table2[[#This Row],[Awardee Match2]]</f>
        <v>#VALUE!</v>
      </c>
      <c r="AJ253" s="235" t="e">
        <f>Table1[[#This Row],[Program Match]]-Table2[[#This Row],[Program Match2]]</f>
        <v>#VALUE!</v>
      </c>
    </row>
    <row r="254" spans="1:36" x14ac:dyDescent="0.25">
      <c r="A254" s="219">
        <f>Table1[[#This Row],[Invoice No. ]]</f>
        <v>0</v>
      </c>
      <c r="B254" s="220">
        <f>Table1[[#This Row],[PDF Name]]</f>
        <v>0</v>
      </c>
      <c r="C254" s="221">
        <f>Table1[[#This Row],[Date of Invoice]]</f>
        <v>0</v>
      </c>
      <c r="D254" s="111">
        <f>Table1[[#This Row],[Vendor Name]]</f>
        <v>0</v>
      </c>
      <c r="E254" s="237">
        <f>'1. Project Expenses'!E254</f>
        <v>0</v>
      </c>
      <c r="F254" s="238">
        <f>'1. Project Expenses'!F254</f>
        <v>0</v>
      </c>
      <c r="G254" s="239">
        <f>'1. Project Expenses'!G254</f>
        <v>0</v>
      </c>
      <c r="H254" s="240">
        <f>'1. Project Expenses'!H254</f>
        <v>0</v>
      </c>
      <c r="I254" s="241">
        <f>'1. Project Expenses'!I254</f>
        <v>0</v>
      </c>
      <c r="J254" s="242">
        <f>'1. Project Expenses'!J254</f>
        <v>0</v>
      </c>
      <c r="K254" s="115">
        <f>'1. Project Expenses'!K254</f>
        <v>0</v>
      </c>
      <c r="L254" s="243">
        <f>'1. Project Expenses'!L254</f>
        <v>0</v>
      </c>
      <c r="M254" s="244">
        <f>'1. Project Expenses'!M254</f>
        <v>0</v>
      </c>
      <c r="N254" s="245">
        <f>'1. Project Expenses'!N254</f>
        <v>0</v>
      </c>
      <c r="O254" s="226">
        <f>Table2[[#This Row],[Price Per Qty]]</f>
        <v>0</v>
      </c>
      <c r="P254" s="246">
        <f t="shared" si="17"/>
        <v>0</v>
      </c>
      <c r="Q254" s="227" t="str">
        <f>IF(Table2[[#This Row],[Total Cost of Materials for Project]]&lt;&gt;0,P254*$G$9,"")</f>
        <v/>
      </c>
      <c r="R254" s="228" t="str">
        <f>IF(Table2[[#This Row],[Total Cost of Materials for Project]]&lt;&gt;0,P254*$G$10,"")</f>
        <v/>
      </c>
      <c r="S254" s="247"/>
      <c r="T254" s="230"/>
      <c r="U254" s="230"/>
      <c r="V254" s="230"/>
      <c r="W254" s="230"/>
      <c r="X254" s="230"/>
      <c r="Y254" s="230"/>
      <c r="Z254" s="230"/>
      <c r="AA254" s="230"/>
      <c r="AB254" s="6"/>
      <c r="AC254" s="248">
        <f t="shared" si="15"/>
        <v>0</v>
      </c>
      <c r="AD254" s="18" t="e">
        <f t="shared" si="18"/>
        <v>#VALUE!</v>
      </c>
      <c r="AE254" s="18" t="e">
        <f t="shared" si="19"/>
        <v>#VALUE!</v>
      </c>
      <c r="AF254" s="249">
        <f t="shared" si="16"/>
        <v>0</v>
      </c>
      <c r="AG254" s="234">
        <f>Table1[[#This Row],[Qty Placed in Service for Project]]-Table2[[#This Row],[Qty Placed in Service for Project (MUST BE &lt;= DOCUMENTATION)]]</f>
        <v>0</v>
      </c>
      <c r="AH254" s="235">
        <f>Table1[[#This Row],[Total Cost of Materials for Project]]-Table2[[#This Row],[Total Allowable Expense]]</f>
        <v>0</v>
      </c>
      <c r="AI254" s="235" t="e">
        <f>Table1[[#This Row],[Awardee Match]]-Table2[[#This Row],[Awardee Match2]]</f>
        <v>#VALUE!</v>
      </c>
      <c r="AJ254" s="235" t="e">
        <f>Table1[[#This Row],[Program Match]]-Table2[[#This Row],[Program Match2]]</f>
        <v>#VALUE!</v>
      </c>
    </row>
    <row r="255" spans="1:36" x14ac:dyDescent="0.25">
      <c r="A255" s="219">
        <f>Table1[[#This Row],[Invoice No. ]]</f>
        <v>0</v>
      </c>
      <c r="B255" s="220">
        <f>Table1[[#This Row],[PDF Name]]</f>
        <v>0</v>
      </c>
      <c r="C255" s="221">
        <f>Table1[[#This Row],[Date of Invoice]]</f>
        <v>0</v>
      </c>
      <c r="D255" s="111">
        <f>Table1[[#This Row],[Vendor Name]]</f>
        <v>0</v>
      </c>
      <c r="E255" s="237">
        <f>'1. Project Expenses'!E255</f>
        <v>0</v>
      </c>
      <c r="F255" s="238">
        <f>'1. Project Expenses'!F255</f>
        <v>0</v>
      </c>
      <c r="G255" s="239">
        <f>'1. Project Expenses'!G255</f>
        <v>0</v>
      </c>
      <c r="H255" s="240">
        <f>'1. Project Expenses'!H255</f>
        <v>0</v>
      </c>
      <c r="I255" s="241">
        <f>'1. Project Expenses'!I255</f>
        <v>0</v>
      </c>
      <c r="J255" s="242">
        <f>'1. Project Expenses'!J255</f>
        <v>0</v>
      </c>
      <c r="K255" s="115">
        <f>'1. Project Expenses'!K255</f>
        <v>0</v>
      </c>
      <c r="L255" s="243">
        <f>'1. Project Expenses'!L255</f>
        <v>0</v>
      </c>
      <c r="M255" s="244">
        <f>'1. Project Expenses'!M255</f>
        <v>0</v>
      </c>
      <c r="N255" s="245">
        <f>'1. Project Expenses'!N255</f>
        <v>0</v>
      </c>
      <c r="O255" s="226">
        <f>Table2[[#This Row],[Price Per Qty]]</f>
        <v>0</v>
      </c>
      <c r="P255" s="246">
        <f t="shared" si="17"/>
        <v>0</v>
      </c>
      <c r="Q255" s="227" t="str">
        <f>IF(Table2[[#This Row],[Total Cost of Materials for Project]]&lt;&gt;0,P255*$G$9,"")</f>
        <v/>
      </c>
      <c r="R255" s="228" t="str">
        <f>IF(Table2[[#This Row],[Total Cost of Materials for Project]]&lt;&gt;0,P255*$G$10,"")</f>
        <v/>
      </c>
      <c r="S255" s="247"/>
      <c r="T255" s="230"/>
      <c r="U255" s="230"/>
      <c r="V255" s="230"/>
      <c r="W255" s="230"/>
      <c r="X255" s="230"/>
      <c r="Y255" s="230"/>
      <c r="Z255" s="230"/>
      <c r="AA255" s="230"/>
      <c r="AB255" s="6"/>
      <c r="AC255" s="248">
        <f t="shared" si="15"/>
        <v>0</v>
      </c>
      <c r="AD255" s="18" t="e">
        <f t="shared" si="18"/>
        <v>#VALUE!</v>
      </c>
      <c r="AE255" s="18" t="e">
        <f t="shared" si="19"/>
        <v>#VALUE!</v>
      </c>
      <c r="AF255" s="249">
        <f t="shared" si="16"/>
        <v>0</v>
      </c>
      <c r="AG255" s="234">
        <f>Table1[[#This Row],[Qty Placed in Service for Project]]-Table2[[#This Row],[Qty Placed in Service for Project (MUST BE &lt;= DOCUMENTATION)]]</f>
        <v>0</v>
      </c>
      <c r="AH255" s="235">
        <f>Table1[[#This Row],[Total Cost of Materials for Project]]-Table2[[#This Row],[Total Allowable Expense]]</f>
        <v>0</v>
      </c>
      <c r="AI255" s="235" t="e">
        <f>Table1[[#This Row],[Awardee Match]]-Table2[[#This Row],[Awardee Match2]]</f>
        <v>#VALUE!</v>
      </c>
      <c r="AJ255" s="235" t="e">
        <f>Table1[[#This Row],[Program Match]]-Table2[[#This Row],[Program Match2]]</f>
        <v>#VALUE!</v>
      </c>
    </row>
    <row r="256" spans="1:36" x14ac:dyDescent="0.25">
      <c r="A256" s="219">
        <f>Table1[[#This Row],[Invoice No. ]]</f>
        <v>0</v>
      </c>
      <c r="B256" s="220">
        <f>Table1[[#This Row],[PDF Name]]</f>
        <v>0</v>
      </c>
      <c r="C256" s="221">
        <f>Table1[[#This Row],[Date of Invoice]]</f>
        <v>0</v>
      </c>
      <c r="D256" s="111">
        <f>Table1[[#This Row],[Vendor Name]]</f>
        <v>0</v>
      </c>
      <c r="E256" s="237">
        <f>'1. Project Expenses'!E256</f>
        <v>0</v>
      </c>
      <c r="F256" s="238">
        <f>'1. Project Expenses'!F256</f>
        <v>0</v>
      </c>
      <c r="G256" s="239">
        <f>'1. Project Expenses'!G256</f>
        <v>0</v>
      </c>
      <c r="H256" s="240">
        <f>'1. Project Expenses'!H256</f>
        <v>0</v>
      </c>
      <c r="I256" s="241">
        <f>'1. Project Expenses'!I256</f>
        <v>0</v>
      </c>
      <c r="J256" s="242">
        <f>'1. Project Expenses'!J256</f>
        <v>0</v>
      </c>
      <c r="K256" s="115">
        <f>'1. Project Expenses'!K256</f>
        <v>0</v>
      </c>
      <c r="L256" s="243">
        <f>'1. Project Expenses'!L256</f>
        <v>0</v>
      </c>
      <c r="M256" s="244">
        <f>'1. Project Expenses'!M256</f>
        <v>0</v>
      </c>
      <c r="N256" s="245">
        <f>'1. Project Expenses'!N256</f>
        <v>0</v>
      </c>
      <c r="O256" s="226">
        <f>Table2[[#This Row],[Price Per Qty]]</f>
        <v>0</v>
      </c>
      <c r="P256" s="246">
        <f t="shared" si="17"/>
        <v>0</v>
      </c>
      <c r="Q256" s="227" t="str">
        <f>IF(Table2[[#This Row],[Total Cost of Materials for Project]]&lt;&gt;0,P256*$G$9,"")</f>
        <v/>
      </c>
      <c r="R256" s="228" t="str">
        <f>IF(Table2[[#This Row],[Total Cost of Materials for Project]]&lt;&gt;0,P256*$G$10,"")</f>
        <v/>
      </c>
      <c r="S256" s="247"/>
      <c r="T256" s="230"/>
      <c r="U256" s="230"/>
      <c r="V256" s="230"/>
      <c r="W256" s="230"/>
      <c r="X256" s="230"/>
      <c r="Y256" s="230"/>
      <c r="Z256" s="230"/>
      <c r="AA256" s="230"/>
      <c r="AB256" s="6"/>
      <c r="AC256" s="248">
        <f t="shared" ref="AC256:AC269" si="22">SUMIF(AA256, "Yes", P256)</f>
        <v>0</v>
      </c>
      <c r="AD256" s="18" t="e">
        <f t="shared" si="18"/>
        <v>#VALUE!</v>
      </c>
      <c r="AE256" s="18" t="e">
        <f t="shared" si="19"/>
        <v>#VALUE!</v>
      </c>
      <c r="AF256" s="249">
        <f t="shared" ref="AF256:AF269" si="23">SUMIF(AA256, "No", P256)</f>
        <v>0</v>
      </c>
      <c r="AG256" s="234">
        <f>Table1[[#This Row],[Qty Placed in Service for Project]]-Table2[[#This Row],[Qty Placed in Service for Project (MUST BE &lt;= DOCUMENTATION)]]</f>
        <v>0</v>
      </c>
      <c r="AH256" s="235">
        <f>Table1[[#This Row],[Total Cost of Materials for Project]]-Table2[[#This Row],[Total Allowable Expense]]</f>
        <v>0</v>
      </c>
      <c r="AI256" s="235" t="e">
        <f>Table1[[#This Row],[Awardee Match]]-Table2[[#This Row],[Awardee Match2]]</f>
        <v>#VALUE!</v>
      </c>
      <c r="AJ256" s="235" t="e">
        <f>Table1[[#This Row],[Program Match]]-Table2[[#This Row],[Program Match2]]</f>
        <v>#VALUE!</v>
      </c>
    </row>
    <row r="257" spans="1:36" x14ac:dyDescent="0.25">
      <c r="A257" s="219">
        <f>Table1[[#This Row],[Invoice No. ]]</f>
        <v>0</v>
      </c>
      <c r="B257" s="220">
        <f>Table1[[#This Row],[PDF Name]]</f>
        <v>0</v>
      </c>
      <c r="C257" s="221">
        <f>Table1[[#This Row],[Date of Invoice]]</f>
        <v>0</v>
      </c>
      <c r="D257" s="111">
        <f>Table1[[#This Row],[Vendor Name]]</f>
        <v>0</v>
      </c>
      <c r="E257" s="237">
        <f>'1. Project Expenses'!E257</f>
        <v>0</v>
      </c>
      <c r="F257" s="238">
        <f>'1. Project Expenses'!F257</f>
        <v>0</v>
      </c>
      <c r="G257" s="239">
        <f>'1. Project Expenses'!G257</f>
        <v>0</v>
      </c>
      <c r="H257" s="240">
        <f>'1. Project Expenses'!H257</f>
        <v>0</v>
      </c>
      <c r="I257" s="241">
        <f>'1. Project Expenses'!I257</f>
        <v>0</v>
      </c>
      <c r="J257" s="242">
        <f>'1. Project Expenses'!J257</f>
        <v>0</v>
      </c>
      <c r="K257" s="115">
        <f>'1. Project Expenses'!K257</f>
        <v>0</v>
      </c>
      <c r="L257" s="243">
        <f>'1. Project Expenses'!L257</f>
        <v>0</v>
      </c>
      <c r="M257" s="244">
        <f>'1. Project Expenses'!M257</f>
        <v>0</v>
      </c>
      <c r="N257" s="245">
        <f>'1. Project Expenses'!N257</f>
        <v>0</v>
      </c>
      <c r="O257" s="226">
        <f>Table2[[#This Row],[Price Per Qty]]</f>
        <v>0</v>
      </c>
      <c r="P257" s="246">
        <f t="shared" si="17"/>
        <v>0</v>
      </c>
      <c r="Q257" s="227" t="str">
        <f>IF(Table2[[#This Row],[Total Cost of Materials for Project]]&lt;&gt;0,P257*$G$9,"")</f>
        <v/>
      </c>
      <c r="R257" s="228" t="str">
        <f>IF(Table2[[#This Row],[Total Cost of Materials for Project]]&lt;&gt;0,P257*$G$10,"")</f>
        <v/>
      </c>
      <c r="S257" s="247"/>
      <c r="T257" s="230"/>
      <c r="U257" s="230"/>
      <c r="V257" s="230"/>
      <c r="W257" s="230"/>
      <c r="X257" s="230"/>
      <c r="Y257" s="230"/>
      <c r="Z257" s="230"/>
      <c r="AA257" s="230"/>
      <c r="AB257" s="6"/>
      <c r="AC257" s="248">
        <f t="shared" si="22"/>
        <v>0</v>
      </c>
      <c r="AD257" s="18" t="e">
        <f t="shared" si="18"/>
        <v>#VALUE!</v>
      </c>
      <c r="AE257" s="18" t="e">
        <f t="shared" si="19"/>
        <v>#VALUE!</v>
      </c>
      <c r="AF257" s="249">
        <f t="shared" si="23"/>
        <v>0</v>
      </c>
      <c r="AG257" s="234">
        <f>Table1[[#This Row],[Qty Placed in Service for Project]]-Table2[[#This Row],[Qty Placed in Service for Project (MUST BE &lt;= DOCUMENTATION)]]</f>
        <v>0</v>
      </c>
      <c r="AH257" s="235">
        <f>Table1[[#This Row],[Total Cost of Materials for Project]]-Table2[[#This Row],[Total Allowable Expense]]</f>
        <v>0</v>
      </c>
      <c r="AI257" s="235" t="e">
        <f>Table1[[#This Row],[Awardee Match]]-Table2[[#This Row],[Awardee Match2]]</f>
        <v>#VALUE!</v>
      </c>
      <c r="AJ257" s="235" t="e">
        <f>Table1[[#This Row],[Program Match]]-Table2[[#This Row],[Program Match2]]</f>
        <v>#VALUE!</v>
      </c>
    </row>
    <row r="258" spans="1:36" x14ac:dyDescent="0.25">
      <c r="A258" s="219">
        <f>Table1[[#This Row],[Invoice No. ]]</f>
        <v>0</v>
      </c>
      <c r="B258" s="220">
        <f>Table1[[#This Row],[PDF Name]]</f>
        <v>0</v>
      </c>
      <c r="C258" s="221">
        <f>Table1[[#This Row],[Date of Invoice]]</f>
        <v>0</v>
      </c>
      <c r="D258" s="111">
        <f>Table1[[#This Row],[Vendor Name]]</f>
        <v>0</v>
      </c>
      <c r="E258" s="237">
        <f>'1. Project Expenses'!E258</f>
        <v>0</v>
      </c>
      <c r="F258" s="238">
        <f>'1. Project Expenses'!F258</f>
        <v>0</v>
      </c>
      <c r="G258" s="239">
        <f>'1. Project Expenses'!G258</f>
        <v>0</v>
      </c>
      <c r="H258" s="240">
        <f>'1. Project Expenses'!H258</f>
        <v>0</v>
      </c>
      <c r="I258" s="241">
        <f>'1. Project Expenses'!I258</f>
        <v>0</v>
      </c>
      <c r="J258" s="242">
        <f>'1. Project Expenses'!J258</f>
        <v>0</v>
      </c>
      <c r="K258" s="115">
        <f>'1. Project Expenses'!K258</f>
        <v>0</v>
      </c>
      <c r="L258" s="243">
        <f>'1. Project Expenses'!L258</f>
        <v>0</v>
      </c>
      <c r="M258" s="244">
        <f>'1. Project Expenses'!M258</f>
        <v>0</v>
      </c>
      <c r="N258" s="245">
        <f>'1. Project Expenses'!N258</f>
        <v>0</v>
      </c>
      <c r="O258" s="226">
        <f>Table2[[#This Row],[Price Per Qty]]</f>
        <v>0</v>
      </c>
      <c r="P258" s="246">
        <f t="shared" si="17"/>
        <v>0</v>
      </c>
      <c r="Q258" s="227" t="str">
        <f>IF(Table2[[#This Row],[Total Cost of Materials for Project]]&lt;&gt;0,P258*$G$9,"")</f>
        <v/>
      </c>
      <c r="R258" s="228" t="str">
        <f>IF(Table2[[#This Row],[Total Cost of Materials for Project]]&lt;&gt;0,P258*$G$10,"")</f>
        <v/>
      </c>
      <c r="S258" s="247"/>
      <c r="T258" s="230"/>
      <c r="U258" s="230"/>
      <c r="V258" s="230"/>
      <c r="W258" s="230"/>
      <c r="X258" s="230"/>
      <c r="Y258" s="230"/>
      <c r="Z258" s="230"/>
      <c r="AA258" s="230"/>
      <c r="AB258" s="6"/>
      <c r="AC258" s="248">
        <f t="shared" si="22"/>
        <v>0</v>
      </c>
      <c r="AD258" s="18" t="e">
        <f t="shared" si="18"/>
        <v>#VALUE!</v>
      </c>
      <c r="AE258" s="18" t="e">
        <f t="shared" si="19"/>
        <v>#VALUE!</v>
      </c>
      <c r="AF258" s="249">
        <f t="shared" si="23"/>
        <v>0</v>
      </c>
      <c r="AG258" s="234">
        <f>Table1[[#This Row],[Qty Placed in Service for Project]]-Table2[[#This Row],[Qty Placed in Service for Project (MUST BE &lt;= DOCUMENTATION)]]</f>
        <v>0</v>
      </c>
      <c r="AH258" s="235">
        <f>Table1[[#This Row],[Total Cost of Materials for Project]]-Table2[[#This Row],[Total Allowable Expense]]</f>
        <v>0</v>
      </c>
      <c r="AI258" s="235" t="e">
        <f>Table1[[#This Row],[Awardee Match]]-Table2[[#This Row],[Awardee Match2]]</f>
        <v>#VALUE!</v>
      </c>
      <c r="AJ258" s="235" t="e">
        <f>Table1[[#This Row],[Program Match]]-Table2[[#This Row],[Program Match2]]</f>
        <v>#VALUE!</v>
      </c>
    </row>
    <row r="259" spans="1:36" x14ac:dyDescent="0.25">
      <c r="A259" s="219">
        <f>Table1[[#This Row],[Invoice No. ]]</f>
        <v>0</v>
      </c>
      <c r="B259" s="220">
        <f>Table1[[#This Row],[PDF Name]]</f>
        <v>0</v>
      </c>
      <c r="C259" s="221">
        <f>Table1[[#This Row],[Date of Invoice]]</f>
        <v>0</v>
      </c>
      <c r="D259" s="111">
        <f>Table1[[#This Row],[Vendor Name]]</f>
        <v>0</v>
      </c>
      <c r="E259" s="237">
        <f>'1. Project Expenses'!E259</f>
        <v>0</v>
      </c>
      <c r="F259" s="238">
        <f>'1. Project Expenses'!F259</f>
        <v>0</v>
      </c>
      <c r="G259" s="239">
        <f>'1. Project Expenses'!G259</f>
        <v>0</v>
      </c>
      <c r="H259" s="240">
        <f>'1. Project Expenses'!H259</f>
        <v>0</v>
      </c>
      <c r="I259" s="241">
        <f>'1. Project Expenses'!I259</f>
        <v>0</v>
      </c>
      <c r="J259" s="242">
        <f>'1. Project Expenses'!J259</f>
        <v>0</v>
      </c>
      <c r="K259" s="115">
        <f>'1. Project Expenses'!K259</f>
        <v>0</v>
      </c>
      <c r="L259" s="243">
        <f>'1. Project Expenses'!L259</f>
        <v>0</v>
      </c>
      <c r="M259" s="244">
        <f>'1. Project Expenses'!M259</f>
        <v>0</v>
      </c>
      <c r="N259" s="245">
        <f>'1. Project Expenses'!N259</f>
        <v>0</v>
      </c>
      <c r="O259" s="226">
        <f>Table2[[#This Row],[Price Per Qty]]</f>
        <v>0</v>
      </c>
      <c r="P259" s="246">
        <f t="shared" si="17"/>
        <v>0</v>
      </c>
      <c r="Q259" s="227" t="str">
        <f>IF(Table2[[#This Row],[Total Cost of Materials for Project]]&lt;&gt;0,P259*$G$9,"")</f>
        <v/>
      </c>
      <c r="R259" s="228" t="str">
        <f>IF(Table2[[#This Row],[Total Cost of Materials for Project]]&lt;&gt;0,P259*$G$10,"")</f>
        <v/>
      </c>
      <c r="S259" s="247"/>
      <c r="T259" s="230"/>
      <c r="U259" s="230"/>
      <c r="V259" s="230"/>
      <c r="W259" s="230"/>
      <c r="X259" s="230"/>
      <c r="Y259" s="230"/>
      <c r="Z259" s="230"/>
      <c r="AA259" s="230"/>
      <c r="AB259" s="6"/>
      <c r="AC259" s="248">
        <f t="shared" si="22"/>
        <v>0</v>
      </c>
      <c r="AD259" s="18" t="e">
        <f t="shared" si="18"/>
        <v>#VALUE!</v>
      </c>
      <c r="AE259" s="18" t="e">
        <f t="shared" si="19"/>
        <v>#VALUE!</v>
      </c>
      <c r="AF259" s="249">
        <f t="shared" si="23"/>
        <v>0</v>
      </c>
      <c r="AG259" s="234">
        <f>Table1[[#This Row],[Qty Placed in Service for Project]]-Table2[[#This Row],[Qty Placed in Service for Project (MUST BE &lt;= DOCUMENTATION)]]</f>
        <v>0</v>
      </c>
      <c r="AH259" s="235">
        <f>Table1[[#This Row],[Total Cost of Materials for Project]]-Table2[[#This Row],[Total Allowable Expense]]</f>
        <v>0</v>
      </c>
      <c r="AI259" s="235" t="e">
        <f>Table1[[#This Row],[Awardee Match]]-Table2[[#This Row],[Awardee Match2]]</f>
        <v>#VALUE!</v>
      </c>
      <c r="AJ259" s="235" t="e">
        <f>Table1[[#This Row],[Program Match]]-Table2[[#This Row],[Program Match2]]</f>
        <v>#VALUE!</v>
      </c>
    </row>
    <row r="260" spans="1:36" x14ac:dyDescent="0.25">
      <c r="A260" s="219">
        <f>Table1[[#This Row],[Invoice No. ]]</f>
        <v>0</v>
      </c>
      <c r="B260" s="220">
        <f>Table1[[#This Row],[PDF Name]]</f>
        <v>0</v>
      </c>
      <c r="C260" s="221">
        <f>Table1[[#This Row],[Date of Invoice]]</f>
        <v>0</v>
      </c>
      <c r="D260" s="111">
        <f>Table1[[#This Row],[Vendor Name]]</f>
        <v>0</v>
      </c>
      <c r="E260" s="237">
        <f>'1. Project Expenses'!E260</f>
        <v>0</v>
      </c>
      <c r="F260" s="238">
        <f>'1. Project Expenses'!F260</f>
        <v>0</v>
      </c>
      <c r="G260" s="239">
        <f>'1. Project Expenses'!G260</f>
        <v>0</v>
      </c>
      <c r="H260" s="240">
        <f>'1. Project Expenses'!H260</f>
        <v>0</v>
      </c>
      <c r="I260" s="241">
        <f>'1. Project Expenses'!I260</f>
        <v>0</v>
      </c>
      <c r="J260" s="242">
        <f>'1. Project Expenses'!J260</f>
        <v>0</v>
      </c>
      <c r="K260" s="115">
        <f>'1. Project Expenses'!K260</f>
        <v>0</v>
      </c>
      <c r="L260" s="243">
        <f>'1. Project Expenses'!L260</f>
        <v>0</v>
      </c>
      <c r="M260" s="244">
        <f>'1. Project Expenses'!M260</f>
        <v>0</v>
      </c>
      <c r="N260" s="245">
        <f>'1. Project Expenses'!N260</f>
        <v>0</v>
      </c>
      <c r="O260" s="226">
        <f>Table2[[#This Row],[Price Per Qty]]</f>
        <v>0</v>
      </c>
      <c r="P260" s="246">
        <f t="shared" si="17"/>
        <v>0</v>
      </c>
      <c r="Q260" s="227" t="str">
        <f>IF(Table2[[#This Row],[Total Cost of Materials for Project]]&lt;&gt;0,P260*$G$9,"")</f>
        <v/>
      </c>
      <c r="R260" s="228" t="str">
        <f>IF(Table2[[#This Row],[Total Cost of Materials for Project]]&lt;&gt;0,P260*$G$10,"")</f>
        <v/>
      </c>
      <c r="S260" s="247"/>
      <c r="T260" s="230"/>
      <c r="U260" s="230"/>
      <c r="V260" s="230"/>
      <c r="W260" s="230"/>
      <c r="X260" s="230"/>
      <c r="Y260" s="230"/>
      <c r="Z260" s="230"/>
      <c r="AA260" s="230"/>
      <c r="AB260" s="6"/>
      <c r="AC260" s="248">
        <f t="shared" si="22"/>
        <v>0</v>
      </c>
      <c r="AD260" s="18" t="e">
        <f t="shared" si="18"/>
        <v>#VALUE!</v>
      </c>
      <c r="AE260" s="18" t="e">
        <f t="shared" si="19"/>
        <v>#VALUE!</v>
      </c>
      <c r="AF260" s="249">
        <f t="shared" si="23"/>
        <v>0</v>
      </c>
      <c r="AG260" s="234">
        <f>Table1[[#This Row],[Qty Placed in Service for Project]]-Table2[[#This Row],[Qty Placed in Service for Project (MUST BE &lt;= DOCUMENTATION)]]</f>
        <v>0</v>
      </c>
      <c r="AH260" s="235">
        <f>Table1[[#This Row],[Total Cost of Materials for Project]]-Table2[[#This Row],[Total Allowable Expense]]</f>
        <v>0</v>
      </c>
      <c r="AI260" s="235" t="e">
        <f>Table1[[#This Row],[Awardee Match]]-Table2[[#This Row],[Awardee Match2]]</f>
        <v>#VALUE!</v>
      </c>
      <c r="AJ260" s="235" t="e">
        <f>Table1[[#This Row],[Program Match]]-Table2[[#This Row],[Program Match2]]</f>
        <v>#VALUE!</v>
      </c>
    </row>
    <row r="261" spans="1:36" x14ac:dyDescent="0.25">
      <c r="A261" s="219">
        <f>Table1[[#This Row],[Invoice No. ]]</f>
        <v>0</v>
      </c>
      <c r="B261" s="220">
        <f>Table1[[#This Row],[PDF Name]]</f>
        <v>0</v>
      </c>
      <c r="C261" s="221">
        <f>Table1[[#This Row],[Date of Invoice]]</f>
        <v>0</v>
      </c>
      <c r="D261" s="111">
        <f>Table1[[#This Row],[Vendor Name]]</f>
        <v>0</v>
      </c>
      <c r="E261" s="237">
        <f>'1. Project Expenses'!E261</f>
        <v>0</v>
      </c>
      <c r="F261" s="238">
        <f>'1. Project Expenses'!F261</f>
        <v>0</v>
      </c>
      <c r="G261" s="239">
        <f>'1. Project Expenses'!G261</f>
        <v>0</v>
      </c>
      <c r="H261" s="240">
        <f>'1. Project Expenses'!H261</f>
        <v>0</v>
      </c>
      <c r="I261" s="241">
        <f>'1. Project Expenses'!I261</f>
        <v>0</v>
      </c>
      <c r="J261" s="242">
        <f>'1. Project Expenses'!J261</f>
        <v>0</v>
      </c>
      <c r="K261" s="115">
        <f>'1. Project Expenses'!K261</f>
        <v>0</v>
      </c>
      <c r="L261" s="243">
        <f>'1. Project Expenses'!L261</f>
        <v>0</v>
      </c>
      <c r="M261" s="244">
        <f>'1. Project Expenses'!M261</f>
        <v>0</v>
      </c>
      <c r="N261" s="245">
        <f>'1. Project Expenses'!N261</f>
        <v>0</v>
      </c>
      <c r="O261" s="226">
        <f>Table2[[#This Row],[Price Per Qty]]</f>
        <v>0</v>
      </c>
      <c r="P261" s="246">
        <f t="shared" si="17"/>
        <v>0</v>
      </c>
      <c r="Q261" s="227" t="str">
        <f>IF(Table2[[#This Row],[Total Cost of Materials for Project]]&lt;&gt;0,P261*$G$9,"")</f>
        <v/>
      </c>
      <c r="R261" s="228" t="str">
        <f>IF(Table2[[#This Row],[Total Cost of Materials for Project]]&lt;&gt;0,P261*$G$10,"")</f>
        <v/>
      </c>
      <c r="S261" s="247"/>
      <c r="T261" s="230"/>
      <c r="U261" s="230"/>
      <c r="V261" s="230"/>
      <c r="W261" s="230"/>
      <c r="X261" s="230"/>
      <c r="Y261" s="230"/>
      <c r="Z261" s="230"/>
      <c r="AA261" s="230"/>
      <c r="AB261" s="6"/>
      <c r="AC261" s="248">
        <f t="shared" si="22"/>
        <v>0</v>
      </c>
      <c r="AD261" s="18" t="e">
        <f t="shared" si="18"/>
        <v>#VALUE!</v>
      </c>
      <c r="AE261" s="18" t="e">
        <f t="shared" si="19"/>
        <v>#VALUE!</v>
      </c>
      <c r="AF261" s="249">
        <f t="shared" si="23"/>
        <v>0</v>
      </c>
      <c r="AG261" s="234">
        <f>Table1[[#This Row],[Qty Placed in Service for Project]]-Table2[[#This Row],[Qty Placed in Service for Project (MUST BE &lt;= DOCUMENTATION)]]</f>
        <v>0</v>
      </c>
      <c r="AH261" s="235">
        <f>Table1[[#This Row],[Total Cost of Materials for Project]]-Table2[[#This Row],[Total Allowable Expense]]</f>
        <v>0</v>
      </c>
      <c r="AI261" s="235" t="e">
        <f>Table1[[#This Row],[Awardee Match]]-Table2[[#This Row],[Awardee Match2]]</f>
        <v>#VALUE!</v>
      </c>
      <c r="AJ261" s="235" t="e">
        <f>Table1[[#This Row],[Program Match]]-Table2[[#This Row],[Program Match2]]</f>
        <v>#VALUE!</v>
      </c>
    </row>
    <row r="262" spans="1:36" x14ac:dyDescent="0.25">
      <c r="A262" s="219">
        <f>Table1[[#This Row],[Invoice No. ]]</f>
        <v>0</v>
      </c>
      <c r="B262" s="220">
        <f>Table1[[#This Row],[PDF Name]]</f>
        <v>0</v>
      </c>
      <c r="C262" s="221">
        <f>Table1[[#This Row],[Date of Invoice]]</f>
        <v>0</v>
      </c>
      <c r="D262" s="111">
        <f>Table1[[#This Row],[Vendor Name]]</f>
        <v>0</v>
      </c>
      <c r="E262" s="237">
        <f>'1. Project Expenses'!E262</f>
        <v>0</v>
      </c>
      <c r="F262" s="238">
        <f>'1. Project Expenses'!F262</f>
        <v>0</v>
      </c>
      <c r="G262" s="239">
        <f>'1. Project Expenses'!G262</f>
        <v>0</v>
      </c>
      <c r="H262" s="240">
        <f>'1. Project Expenses'!H262</f>
        <v>0</v>
      </c>
      <c r="I262" s="241">
        <f>'1. Project Expenses'!I262</f>
        <v>0</v>
      </c>
      <c r="J262" s="242">
        <f>'1. Project Expenses'!J262</f>
        <v>0</v>
      </c>
      <c r="K262" s="115">
        <f>'1. Project Expenses'!K262</f>
        <v>0</v>
      </c>
      <c r="L262" s="243">
        <f>'1. Project Expenses'!L262</f>
        <v>0</v>
      </c>
      <c r="M262" s="244">
        <f>'1. Project Expenses'!M262</f>
        <v>0</v>
      </c>
      <c r="N262" s="245">
        <f>'1. Project Expenses'!N262</f>
        <v>0</v>
      </c>
      <c r="O262" s="226">
        <f>Table2[[#This Row],[Price Per Qty]]</f>
        <v>0</v>
      </c>
      <c r="P262" s="246">
        <f t="shared" si="17"/>
        <v>0</v>
      </c>
      <c r="Q262" s="227" t="str">
        <f>IF(Table2[[#This Row],[Total Cost of Materials for Project]]&lt;&gt;0,P262*$G$9,"")</f>
        <v/>
      </c>
      <c r="R262" s="228" t="str">
        <f>IF(Table2[[#This Row],[Total Cost of Materials for Project]]&lt;&gt;0,P262*$G$10,"")</f>
        <v/>
      </c>
      <c r="S262" s="247"/>
      <c r="T262" s="230"/>
      <c r="U262" s="230"/>
      <c r="V262" s="230"/>
      <c r="W262" s="230"/>
      <c r="X262" s="230"/>
      <c r="Y262" s="230"/>
      <c r="Z262" s="230"/>
      <c r="AA262" s="230"/>
      <c r="AB262" s="6"/>
      <c r="AC262" s="248">
        <f t="shared" si="22"/>
        <v>0</v>
      </c>
      <c r="AD262" s="18" t="e">
        <f t="shared" si="18"/>
        <v>#VALUE!</v>
      </c>
      <c r="AE262" s="18" t="e">
        <f t="shared" si="19"/>
        <v>#VALUE!</v>
      </c>
      <c r="AF262" s="249">
        <f t="shared" si="23"/>
        <v>0</v>
      </c>
      <c r="AG262" s="234">
        <f>Table1[[#This Row],[Qty Placed in Service for Project]]-Table2[[#This Row],[Qty Placed in Service for Project (MUST BE &lt;= DOCUMENTATION)]]</f>
        <v>0</v>
      </c>
      <c r="AH262" s="235">
        <f>Table1[[#This Row],[Total Cost of Materials for Project]]-Table2[[#This Row],[Total Allowable Expense]]</f>
        <v>0</v>
      </c>
      <c r="AI262" s="235" t="e">
        <f>Table1[[#This Row],[Awardee Match]]-Table2[[#This Row],[Awardee Match2]]</f>
        <v>#VALUE!</v>
      </c>
      <c r="AJ262" s="235" t="e">
        <f>Table1[[#This Row],[Program Match]]-Table2[[#This Row],[Program Match2]]</f>
        <v>#VALUE!</v>
      </c>
    </row>
    <row r="263" spans="1:36" x14ac:dyDescent="0.25">
      <c r="A263" s="219">
        <f>Table1[[#This Row],[Invoice No. ]]</f>
        <v>0</v>
      </c>
      <c r="B263" s="220">
        <f>Table1[[#This Row],[PDF Name]]</f>
        <v>0</v>
      </c>
      <c r="C263" s="221">
        <f>Table1[[#This Row],[Date of Invoice]]</f>
        <v>0</v>
      </c>
      <c r="D263" s="111">
        <f>Table1[[#This Row],[Vendor Name]]</f>
        <v>0</v>
      </c>
      <c r="E263" s="237">
        <f>'1. Project Expenses'!E263</f>
        <v>0</v>
      </c>
      <c r="F263" s="238">
        <f>'1. Project Expenses'!F263</f>
        <v>0</v>
      </c>
      <c r="G263" s="239">
        <f>'1. Project Expenses'!G263</f>
        <v>0</v>
      </c>
      <c r="H263" s="240">
        <f>'1. Project Expenses'!H263</f>
        <v>0</v>
      </c>
      <c r="I263" s="241">
        <f>'1. Project Expenses'!I263</f>
        <v>0</v>
      </c>
      <c r="J263" s="242">
        <f>'1. Project Expenses'!J263</f>
        <v>0</v>
      </c>
      <c r="K263" s="115">
        <f>'1. Project Expenses'!K263</f>
        <v>0</v>
      </c>
      <c r="L263" s="243">
        <f>'1. Project Expenses'!L263</f>
        <v>0</v>
      </c>
      <c r="M263" s="244">
        <f>'1. Project Expenses'!M263</f>
        <v>0</v>
      </c>
      <c r="N263" s="245">
        <f>'1. Project Expenses'!N263</f>
        <v>0</v>
      </c>
      <c r="O263" s="226">
        <f>Table2[[#This Row],[Price Per Qty]]</f>
        <v>0</v>
      </c>
      <c r="P263" s="246">
        <f t="shared" si="17"/>
        <v>0</v>
      </c>
      <c r="Q263" s="227" t="str">
        <f>IF(Table2[[#This Row],[Total Cost of Materials for Project]]&lt;&gt;0,P263*$G$9,"")</f>
        <v/>
      </c>
      <c r="R263" s="228" t="str">
        <f>IF(Table2[[#This Row],[Total Cost of Materials for Project]]&lt;&gt;0,P263*$G$10,"")</f>
        <v/>
      </c>
      <c r="S263" s="247"/>
      <c r="T263" s="230"/>
      <c r="U263" s="230"/>
      <c r="V263" s="230"/>
      <c r="W263" s="230"/>
      <c r="X263" s="230"/>
      <c r="Y263" s="230"/>
      <c r="Z263" s="230"/>
      <c r="AA263" s="230"/>
      <c r="AB263" s="6"/>
      <c r="AC263" s="248">
        <f t="shared" si="22"/>
        <v>0</v>
      </c>
      <c r="AD263" s="18" t="e">
        <f t="shared" si="18"/>
        <v>#VALUE!</v>
      </c>
      <c r="AE263" s="18" t="e">
        <f t="shared" si="19"/>
        <v>#VALUE!</v>
      </c>
      <c r="AF263" s="249">
        <f t="shared" si="23"/>
        <v>0</v>
      </c>
      <c r="AG263" s="234">
        <f>Table1[[#This Row],[Qty Placed in Service for Project]]-Table2[[#This Row],[Qty Placed in Service for Project (MUST BE &lt;= DOCUMENTATION)]]</f>
        <v>0</v>
      </c>
      <c r="AH263" s="235">
        <f>Table1[[#This Row],[Total Cost of Materials for Project]]-Table2[[#This Row],[Total Allowable Expense]]</f>
        <v>0</v>
      </c>
      <c r="AI263" s="235" t="e">
        <f>Table1[[#This Row],[Awardee Match]]-Table2[[#This Row],[Awardee Match2]]</f>
        <v>#VALUE!</v>
      </c>
      <c r="AJ263" s="235" t="e">
        <f>Table1[[#This Row],[Program Match]]-Table2[[#This Row],[Program Match2]]</f>
        <v>#VALUE!</v>
      </c>
    </row>
    <row r="264" spans="1:36" x14ac:dyDescent="0.25">
      <c r="A264" s="219">
        <f>Table1[[#This Row],[Invoice No. ]]</f>
        <v>0</v>
      </c>
      <c r="B264" s="220">
        <f>Table1[[#This Row],[PDF Name]]</f>
        <v>0</v>
      </c>
      <c r="C264" s="221">
        <f>Table1[[#This Row],[Date of Invoice]]</f>
        <v>0</v>
      </c>
      <c r="D264" s="111">
        <f>Table1[[#This Row],[Vendor Name]]</f>
        <v>0</v>
      </c>
      <c r="E264" s="237">
        <f>'1. Project Expenses'!E264</f>
        <v>0</v>
      </c>
      <c r="F264" s="238">
        <f>'1. Project Expenses'!F264</f>
        <v>0</v>
      </c>
      <c r="G264" s="239">
        <f>'1. Project Expenses'!G264</f>
        <v>0</v>
      </c>
      <c r="H264" s="240">
        <f>'1. Project Expenses'!H264</f>
        <v>0</v>
      </c>
      <c r="I264" s="241">
        <f>'1. Project Expenses'!I264</f>
        <v>0</v>
      </c>
      <c r="J264" s="242">
        <f>'1. Project Expenses'!J264</f>
        <v>0</v>
      </c>
      <c r="K264" s="115">
        <f>'1. Project Expenses'!K264</f>
        <v>0</v>
      </c>
      <c r="L264" s="243">
        <f>'1. Project Expenses'!L264</f>
        <v>0</v>
      </c>
      <c r="M264" s="244">
        <f>'1. Project Expenses'!M264</f>
        <v>0</v>
      </c>
      <c r="N264" s="245">
        <f>'1. Project Expenses'!N264</f>
        <v>0</v>
      </c>
      <c r="O264" s="226">
        <f>Table2[[#This Row],[Price Per Qty]]</f>
        <v>0</v>
      </c>
      <c r="P264" s="246">
        <f t="shared" si="17"/>
        <v>0</v>
      </c>
      <c r="Q264" s="227" t="str">
        <f>IF(Table2[[#This Row],[Total Cost of Materials for Project]]&lt;&gt;0,P264*$G$9,"")</f>
        <v/>
      </c>
      <c r="R264" s="228" t="str">
        <f>IF(Table2[[#This Row],[Total Cost of Materials for Project]]&lt;&gt;0,P264*$G$10,"")</f>
        <v/>
      </c>
      <c r="S264" s="247"/>
      <c r="T264" s="230"/>
      <c r="U264" s="230"/>
      <c r="V264" s="230"/>
      <c r="W264" s="230"/>
      <c r="X264" s="230"/>
      <c r="Y264" s="230"/>
      <c r="Z264" s="230"/>
      <c r="AA264" s="230"/>
      <c r="AB264" s="6"/>
      <c r="AC264" s="248">
        <f t="shared" si="22"/>
        <v>0</v>
      </c>
      <c r="AD264" s="18" t="e">
        <f t="shared" si="18"/>
        <v>#VALUE!</v>
      </c>
      <c r="AE264" s="18" t="e">
        <f t="shared" si="19"/>
        <v>#VALUE!</v>
      </c>
      <c r="AF264" s="249">
        <f t="shared" si="23"/>
        <v>0</v>
      </c>
      <c r="AG264" s="234">
        <f>Table1[[#This Row],[Qty Placed in Service for Project]]-Table2[[#This Row],[Qty Placed in Service for Project (MUST BE &lt;= DOCUMENTATION)]]</f>
        <v>0</v>
      </c>
      <c r="AH264" s="235">
        <f>Table1[[#This Row],[Total Cost of Materials for Project]]-Table2[[#This Row],[Total Allowable Expense]]</f>
        <v>0</v>
      </c>
      <c r="AI264" s="235" t="e">
        <f>Table1[[#This Row],[Awardee Match]]-Table2[[#This Row],[Awardee Match2]]</f>
        <v>#VALUE!</v>
      </c>
      <c r="AJ264" s="235" t="e">
        <f>Table1[[#This Row],[Program Match]]-Table2[[#This Row],[Program Match2]]</f>
        <v>#VALUE!</v>
      </c>
    </row>
    <row r="265" spans="1:36" x14ac:dyDescent="0.25">
      <c r="A265" s="219">
        <f>Table1[[#This Row],[Invoice No. ]]</f>
        <v>0</v>
      </c>
      <c r="B265" s="220">
        <f>Table1[[#This Row],[PDF Name]]</f>
        <v>0</v>
      </c>
      <c r="C265" s="221">
        <f>Table1[[#This Row],[Date of Invoice]]</f>
        <v>0</v>
      </c>
      <c r="D265" s="111">
        <f>Table1[[#This Row],[Vendor Name]]</f>
        <v>0</v>
      </c>
      <c r="E265" s="237">
        <f>'1. Project Expenses'!E265</f>
        <v>0</v>
      </c>
      <c r="F265" s="238">
        <f>'1. Project Expenses'!F265</f>
        <v>0</v>
      </c>
      <c r="G265" s="239">
        <f>'1. Project Expenses'!G265</f>
        <v>0</v>
      </c>
      <c r="H265" s="240">
        <f>'1. Project Expenses'!H265</f>
        <v>0</v>
      </c>
      <c r="I265" s="241">
        <f>'1. Project Expenses'!I265</f>
        <v>0</v>
      </c>
      <c r="J265" s="242">
        <f>'1. Project Expenses'!J265</f>
        <v>0</v>
      </c>
      <c r="K265" s="115">
        <f>'1. Project Expenses'!K265</f>
        <v>0</v>
      </c>
      <c r="L265" s="243">
        <f>'1. Project Expenses'!L265</f>
        <v>0</v>
      </c>
      <c r="M265" s="244">
        <f>'1. Project Expenses'!M265</f>
        <v>0</v>
      </c>
      <c r="N265" s="245">
        <f>'1. Project Expenses'!N265</f>
        <v>0</v>
      </c>
      <c r="O265" s="226">
        <f>Table2[[#This Row],[Price Per Qty]]</f>
        <v>0</v>
      </c>
      <c r="P265" s="246">
        <f t="shared" si="17"/>
        <v>0</v>
      </c>
      <c r="Q265" s="227" t="str">
        <f>IF(Table2[[#This Row],[Total Cost of Materials for Project]]&lt;&gt;0,P265*$G$9,"")</f>
        <v/>
      </c>
      <c r="R265" s="228" t="str">
        <f>IF(Table2[[#This Row],[Total Cost of Materials for Project]]&lt;&gt;0,P265*$G$10,"")</f>
        <v/>
      </c>
      <c r="S265" s="247"/>
      <c r="T265" s="230"/>
      <c r="U265" s="230"/>
      <c r="V265" s="230"/>
      <c r="W265" s="230"/>
      <c r="X265" s="230"/>
      <c r="Y265" s="230"/>
      <c r="Z265" s="230"/>
      <c r="AA265" s="230"/>
      <c r="AB265" s="6"/>
      <c r="AC265" s="248">
        <f t="shared" si="22"/>
        <v>0</v>
      </c>
      <c r="AD265" s="18" t="e">
        <f t="shared" si="18"/>
        <v>#VALUE!</v>
      </c>
      <c r="AE265" s="18" t="e">
        <f t="shared" si="19"/>
        <v>#VALUE!</v>
      </c>
      <c r="AF265" s="249">
        <f t="shared" si="23"/>
        <v>0</v>
      </c>
      <c r="AG265" s="234">
        <f>Table1[[#This Row],[Qty Placed in Service for Project]]-Table2[[#This Row],[Qty Placed in Service for Project (MUST BE &lt;= DOCUMENTATION)]]</f>
        <v>0</v>
      </c>
      <c r="AH265" s="235">
        <f>Table1[[#This Row],[Total Cost of Materials for Project]]-Table2[[#This Row],[Total Allowable Expense]]</f>
        <v>0</v>
      </c>
      <c r="AI265" s="235" t="e">
        <f>Table1[[#This Row],[Awardee Match]]-Table2[[#This Row],[Awardee Match2]]</f>
        <v>#VALUE!</v>
      </c>
      <c r="AJ265" s="235" t="e">
        <f>Table1[[#This Row],[Program Match]]-Table2[[#This Row],[Program Match2]]</f>
        <v>#VALUE!</v>
      </c>
    </row>
    <row r="266" spans="1:36" x14ac:dyDescent="0.25">
      <c r="A266" s="219">
        <f>Table1[[#This Row],[Invoice No. ]]</f>
        <v>0</v>
      </c>
      <c r="B266" s="220">
        <f>Table1[[#This Row],[PDF Name]]</f>
        <v>0</v>
      </c>
      <c r="C266" s="221">
        <f>Table1[[#This Row],[Date of Invoice]]</f>
        <v>0</v>
      </c>
      <c r="D266" s="111">
        <f>Table1[[#This Row],[Vendor Name]]</f>
        <v>0</v>
      </c>
      <c r="E266" s="237">
        <f>'1. Project Expenses'!E266</f>
        <v>0</v>
      </c>
      <c r="F266" s="238">
        <f>'1. Project Expenses'!F266</f>
        <v>0</v>
      </c>
      <c r="G266" s="239">
        <f>'1. Project Expenses'!G266</f>
        <v>0</v>
      </c>
      <c r="H266" s="240">
        <f>'1. Project Expenses'!H266</f>
        <v>0</v>
      </c>
      <c r="I266" s="241">
        <f>'1. Project Expenses'!I266</f>
        <v>0</v>
      </c>
      <c r="J266" s="242">
        <f>'1. Project Expenses'!J266</f>
        <v>0</v>
      </c>
      <c r="K266" s="115">
        <f>'1. Project Expenses'!K266</f>
        <v>0</v>
      </c>
      <c r="L266" s="243">
        <f>'1. Project Expenses'!L266</f>
        <v>0</v>
      </c>
      <c r="M266" s="244">
        <f>'1. Project Expenses'!M266</f>
        <v>0</v>
      </c>
      <c r="N266" s="245">
        <f>'1. Project Expenses'!N266</f>
        <v>0</v>
      </c>
      <c r="O266" s="226">
        <f>Table2[[#This Row],[Price Per Qty]]</f>
        <v>0</v>
      </c>
      <c r="P266" s="246">
        <f t="shared" si="17"/>
        <v>0</v>
      </c>
      <c r="Q266" s="227" t="str">
        <f>IF(Table2[[#This Row],[Total Cost of Materials for Project]]&lt;&gt;0,P266*$G$9,"")</f>
        <v/>
      </c>
      <c r="R266" s="228" t="str">
        <f>IF(Table2[[#This Row],[Total Cost of Materials for Project]]&lt;&gt;0,P266*$G$10,"")</f>
        <v/>
      </c>
      <c r="S266" s="247"/>
      <c r="T266" s="230"/>
      <c r="U266" s="230"/>
      <c r="V266" s="230"/>
      <c r="W266" s="230"/>
      <c r="X266" s="230"/>
      <c r="Y266" s="230"/>
      <c r="Z266" s="230"/>
      <c r="AA266" s="230"/>
      <c r="AB266" s="6"/>
      <c r="AC266" s="248">
        <f t="shared" si="22"/>
        <v>0</v>
      </c>
      <c r="AD266" s="18" t="e">
        <f t="shared" si="18"/>
        <v>#VALUE!</v>
      </c>
      <c r="AE266" s="18" t="e">
        <f t="shared" si="19"/>
        <v>#VALUE!</v>
      </c>
      <c r="AF266" s="249">
        <f t="shared" si="23"/>
        <v>0</v>
      </c>
      <c r="AG266" s="234">
        <f>Table1[[#This Row],[Qty Placed in Service for Project]]-Table2[[#This Row],[Qty Placed in Service for Project (MUST BE &lt;= DOCUMENTATION)]]</f>
        <v>0</v>
      </c>
      <c r="AH266" s="235">
        <f>Table1[[#This Row],[Total Cost of Materials for Project]]-Table2[[#This Row],[Total Allowable Expense]]</f>
        <v>0</v>
      </c>
      <c r="AI266" s="235" t="e">
        <f>Table1[[#This Row],[Awardee Match]]-Table2[[#This Row],[Awardee Match2]]</f>
        <v>#VALUE!</v>
      </c>
      <c r="AJ266" s="235" t="e">
        <f>Table1[[#This Row],[Program Match]]-Table2[[#This Row],[Program Match2]]</f>
        <v>#VALUE!</v>
      </c>
    </row>
    <row r="267" spans="1:36" x14ac:dyDescent="0.25">
      <c r="A267" s="219">
        <f>Table1[[#This Row],[Invoice No. ]]</f>
        <v>0</v>
      </c>
      <c r="B267" s="220">
        <f>Table1[[#This Row],[PDF Name]]</f>
        <v>0</v>
      </c>
      <c r="C267" s="221">
        <f>Table1[[#This Row],[Date of Invoice]]</f>
        <v>0</v>
      </c>
      <c r="D267" s="111">
        <f>Table1[[#This Row],[Vendor Name]]</f>
        <v>0</v>
      </c>
      <c r="E267" s="237">
        <f>'1. Project Expenses'!E267</f>
        <v>0</v>
      </c>
      <c r="F267" s="238">
        <f>'1. Project Expenses'!F267</f>
        <v>0</v>
      </c>
      <c r="G267" s="239">
        <f>'1. Project Expenses'!G267</f>
        <v>0</v>
      </c>
      <c r="H267" s="240">
        <f>'1. Project Expenses'!H267</f>
        <v>0</v>
      </c>
      <c r="I267" s="241">
        <f>'1. Project Expenses'!I267</f>
        <v>0</v>
      </c>
      <c r="J267" s="242">
        <f>'1. Project Expenses'!J267</f>
        <v>0</v>
      </c>
      <c r="K267" s="115">
        <f>'1. Project Expenses'!K267</f>
        <v>0</v>
      </c>
      <c r="L267" s="243">
        <f>'1. Project Expenses'!L267</f>
        <v>0</v>
      </c>
      <c r="M267" s="244">
        <f>'1. Project Expenses'!M267</f>
        <v>0</v>
      </c>
      <c r="N267" s="245">
        <f>'1. Project Expenses'!N267</f>
        <v>0</v>
      </c>
      <c r="O267" s="226">
        <f>Table2[[#This Row],[Price Per Qty]]</f>
        <v>0</v>
      </c>
      <c r="P267" s="246">
        <f t="shared" si="17"/>
        <v>0</v>
      </c>
      <c r="Q267" s="227" t="str">
        <f>IF(Table2[[#This Row],[Total Cost of Materials for Project]]&lt;&gt;0,P267*$G$9,"")</f>
        <v/>
      </c>
      <c r="R267" s="228" t="str">
        <f>IF(Table2[[#This Row],[Total Cost of Materials for Project]]&lt;&gt;0,P267*$G$10,"")</f>
        <v/>
      </c>
      <c r="S267" s="247"/>
      <c r="T267" s="230"/>
      <c r="U267" s="230"/>
      <c r="V267" s="230"/>
      <c r="W267" s="230"/>
      <c r="X267" s="230"/>
      <c r="Y267" s="230"/>
      <c r="Z267" s="230"/>
      <c r="AA267" s="230"/>
      <c r="AB267" s="6"/>
      <c r="AC267" s="248">
        <f t="shared" si="22"/>
        <v>0</v>
      </c>
      <c r="AD267" s="18" t="e">
        <f t="shared" si="18"/>
        <v>#VALUE!</v>
      </c>
      <c r="AE267" s="18" t="e">
        <f t="shared" si="19"/>
        <v>#VALUE!</v>
      </c>
      <c r="AF267" s="249">
        <f t="shared" si="23"/>
        <v>0</v>
      </c>
      <c r="AG267" s="234">
        <f>Table1[[#This Row],[Qty Placed in Service for Project]]-Table2[[#This Row],[Qty Placed in Service for Project (MUST BE &lt;= DOCUMENTATION)]]</f>
        <v>0</v>
      </c>
      <c r="AH267" s="235">
        <f>Table1[[#This Row],[Total Cost of Materials for Project]]-Table2[[#This Row],[Total Allowable Expense]]</f>
        <v>0</v>
      </c>
      <c r="AI267" s="235" t="e">
        <f>Table1[[#This Row],[Awardee Match]]-Table2[[#This Row],[Awardee Match2]]</f>
        <v>#VALUE!</v>
      </c>
      <c r="AJ267" s="235" t="e">
        <f>Table1[[#This Row],[Program Match]]-Table2[[#This Row],[Program Match2]]</f>
        <v>#VALUE!</v>
      </c>
    </row>
    <row r="268" spans="1:36" x14ac:dyDescent="0.25">
      <c r="A268" s="219">
        <f>Table1[[#This Row],[Invoice No. ]]</f>
        <v>0</v>
      </c>
      <c r="B268" s="220">
        <f>Table1[[#This Row],[PDF Name]]</f>
        <v>0</v>
      </c>
      <c r="C268" s="221">
        <f>Table1[[#This Row],[Date of Invoice]]</f>
        <v>0</v>
      </c>
      <c r="D268" s="111">
        <f>Table1[[#This Row],[Vendor Name]]</f>
        <v>0</v>
      </c>
      <c r="E268" s="237">
        <f>'1. Project Expenses'!E268</f>
        <v>0</v>
      </c>
      <c r="F268" s="238">
        <f>'1. Project Expenses'!F268</f>
        <v>0</v>
      </c>
      <c r="G268" s="239">
        <f>'1. Project Expenses'!G268</f>
        <v>0</v>
      </c>
      <c r="H268" s="240">
        <f>'1. Project Expenses'!H268</f>
        <v>0</v>
      </c>
      <c r="I268" s="241">
        <f>'1. Project Expenses'!I268</f>
        <v>0</v>
      </c>
      <c r="J268" s="242">
        <f>'1. Project Expenses'!J268</f>
        <v>0</v>
      </c>
      <c r="K268" s="115">
        <f>'1. Project Expenses'!K268</f>
        <v>0</v>
      </c>
      <c r="L268" s="243">
        <f>'1. Project Expenses'!L268</f>
        <v>0</v>
      </c>
      <c r="M268" s="244">
        <f>'1. Project Expenses'!M268</f>
        <v>0</v>
      </c>
      <c r="N268" s="245">
        <f>'1. Project Expenses'!N268</f>
        <v>0</v>
      </c>
      <c r="O268" s="226">
        <f>Table2[[#This Row],[Price Per Qty]]</f>
        <v>0</v>
      </c>
      <c r="P268" s="246">
        <f t="shared" si="17"/>
        <v>0</v>
      </c>
      <c r="Q268" s="227" t="str">
        <f>IF(Table2[[#This Row],[Total Cost of Materials for Project]]&lt;&gt;0,P268*$G$9,"")</f>
        <v/>
      </c>
      <c r="R268" s="228" t="str">
        <f>IF(Table2[[#This Row],[Total Cost of Materials for Project]]&lt;&gt;0,P268*$G$10,"")</f>
        <v/>
      </c>
      <c r="S268" s="247"/>
      <c r="T268" s="230"/>
      <c r="U268" s="230"/>
      <c r="V268" s="230"/>
      <c r="W268" s="230"/>
      <c r="X268" s="230"/>
      <c r="Y268" s="230"/>
      <c r="Z268" s="230"/>
      <c r="AA268" s="230"/>
      <c r="AB268" s="6"/>
      <c r="AC268" s="248">
        <f t="shared" si="22"/>
        <v>0</v>
      </c>
      <c r="AD268" s="18" t="e">
        <f t="shared" si="18"/>
        <v>#VALUE!</v>
      </c>
      <c r="AE268" s="18" t="e">
        <f t="shared" si="19"/>
        <v>#VALUE!</v>
      </c>
      <c r="AF268" s="249">
        <f t="shared" si="23"/>
        <v>0</v>
      </c>
      <c r="AG268" s="234">
        <f>Table1[[#This Row],[Qty Placed in Service for Project]]-Table2[[#This Row],[Qty Placed in Service for Project (MUST BE &lt;= DOCUMENTATION)]]</f>
        <v>0</v>
      </c>
      <c r="AH268" s="235">
        <f>Table1[[#This Row],[Total Cost of Materials for Project]]-Table2[[#This Row],[Total Allowable Expense]]</f>
        <v>0</v>
      </c>
      <c r="AI268" s="235" t="e">
        <f>Table1[[#This Row],[Awardee Match]]-Table2[[#This Row],[Awardee Match2]]</f>
        <v>#VALUE!</v>
      </c>
      <c r="AJ268" s="235" t="e">
        <f>Table1[[#This Row],[Program Match]]-Table2[[#This Row],[Program Match2]]</f>
        <v>#VALUE!</v>
      </c>
    </row>
    <row r="269" spans="1:36" x14ac:dyDescent="0.25">
      <c r="A269" s="219">
        <f>Table1[[#This Row],[Invoice No. ]]</f>
        <v>0</v>
      </c>
      <c r="B269" s="220">
        <f>Table1[[#This Row],[PDF Name]]</f>
        <v>0</v>
      </c>
      <c r="C269" s="221">
        <f>Table1[[#This Row],[Date of Invoice]]</f>
        <v>0</v>
      </c>
      <c r="D269" s="111">
        <f>Table1[[#This Row],[Vendor Name]]</f>
        <v>0</v>
      </c>
      <c r="E269" s="237">
        <f>'1. Project Expenses'!E269</f>
        <v>0</v>
      </c>
      <c r="F269" s="238">
        <f>'1. Project Expenses'!F269</f>
        <v>0</v>
      </c>
      <c r="G269" s="239">
        <f>'1. Project Expenses'!G269</f>
        <v>0</v>
      </c>
      <c r="H269" s="240">
        <f>'1. Project Expenses'!H269</f>
        <v>0</v>
      </c>
      <c r="I269" s="241">
        <f>'1. Project Expenses'!I269</f>
        <v>0</v>
      </c>
      <c r="J269" s="242">
        <f>'1. Project Expenses'!J269</f>
        <v>0</v>
      </c>
      <c r="K269" s="115">
        <f>'1. Project Expenses'!K269</f>
        <v>0</v>
      </c>
      <c r="L269" s="243">
        <f>'1. Project Expenses'!L269</f>
        <v>0</v>
      </c>
      <c r="M269" s="244">
        <f>'1. Project Expenses'!M269</f>
        <v>0</v>
      </c>
      <c r="N269" s="245">
        <f>'1. Project Expenses'!N269</f>
        <v>0</v>
      </c>
      <c r="O269" s="226">
        <f>Table2[[#This Row],[Price Per Qty]]</f>
        <v>0</v>
      </c>
      <c r="P269" s="246">
        <f t="shared" si="17"/>
        <v>0</v>
      </c>
      <c r="Q269" s="227" t="str">
        <f>IF(Table2[[#This Row],[Total Cost of Materials for Project]]&lt;&gt;0,P269*$G$9,"")</f>
        <v/>
      </c>
      <c r="R269" s="228" t="str">
        <f>IF(Table2[[#This Row],[Total Cost of Materials for Project]]&lt;&gt;0,P269*$G$10,"")</f>
        <v/>
      </c>
      <c r="S269" s="247"/>
      <c r="T269" s="230"/>
      <c r="U269" s="230"/>
      <c r="V269" s="230"/>
      <c r="W269" s="230"/>
      <c r="X269" s="230"/>
      <c r="Y269" s="230"/>
      <c r="Z269" s="230"/>
      <c r="AA269" s="230"/>
      <c r="AB269" s="6"/>
      <c r="AC269" s="248">
        <f t="shared" si="22"/>
        <v>0</v>
      </c>
      <c r="AD269" s="18" t="e">
        <f t="shared" si="18"/>
        <v>#VALUE!</v>
      </c>
      <c r="AE269" s="18" t="e">
        <f t="shared" si="19"/>
        <v>#VALUE!</v>
      </c>
      <c r="AF269" s="249">
        <f t="shared" si="23"/>
        <v>0</v>
      </c>
      <c r="AG269" s="234">
        <f>Table1[[#This Row],[Qty Placed in Service for Project]]-Table2[[#This Row],[Qty Placed in Service for Project (MUST BE &lt;= DOCUMENTATION)]]</f>
        <v>0</v>
      </c>
      <c r="AH269" s="235">
        <f>Table1[[#This Row],[Total Cost of Materials for Project]]-Table2[[#This Row],[Total Allowable Expense]]</f>
        <v>0</v>
      </c>
      <c r="AI269" s="235" t="e">
        <f>Table1[[#This Row],[Awardee Match]]-Table2[[#This Row],[Awardee Match2]]</f>
        <v>#VALUE!</v>
      </c>
      <c r="AJ269" s="235" t="e">
        <f>Table1[[#This Row],[Program Match]]-Table2[[#This Row],[Program Match2]]</f>
        <v>#VALUE!</v>
      </c>
    </row>
    <row r="270" spans="1:36" x14ac:dyDescent="0.25">
      <c r="A270" s="219">
        <f>Table1[[#This Row],[Invoice No. ]]</f>
        <v>0</v>
      </c>
      <c r="B270" s="220">
        <f>Table1[[#This Row],[PDF Name]]</f>
        <v>0</v>
      </c>
      <c r="C270" s="221">
        <f>Table1[[#This Row],[Date of Invoice]]</f>
        <v>0</v>
      </c>
      <c r="D270" s="111">
        <f>Table1[[#This Row],[Vendor Name]]</f>
        <v>0</v>
      </c>
      <c r="E270" s="237">
        <f>'1. Project Expenses'!E270</f>
        <v>0</v>
      </c>
      <c r="F270" s="238">
        <f>'1. Project Expenses'!F270</f>
        <v>0</v>
      </c>
      <c r="G270" s="239">
        <f>'1. Project Expenses'!G270</f>
        <v>0</v>
      </c>
      <c r="H270" s="240">
        <f>'1. Project Expenses'!H270</f>
        <v>0</v>
      </c>
      <c r="I270" s="241">
        <f>'1. Project Expenses'!I270</f>
        <v>0</v>
      </c>
      <c r="J270" s="242">
        <f>'1. Project Expenses'!J270</f>
        <v>0</v>
      </c>
      <c r="K270" s="115">
        <f>'1. Project Expenses'!K270</f>
        <v>0</v>
      </c>
      <c r="L270" s="243">
        <f>'1. Project Expenses'!L270</f>
        <v>0</v>
      </c>
      <c r="M270" s="244">
        <f>'1. Project Expenses'!M270</f>
        <v>0</v>
      </c>
      <c r="N270" s="245">
        <f>'1. Project Expenses'!N270</f>
        <v>0</v>
      </c>
      <c r="O270" s="226">
        <f>Table2[[#This Row],[Price Per Qty]]</f>
        <v>0</v>
      </c>
      <c r="P270" s="246">
        <f t="shared" ref="P270:P331" si="24">N270*G270</f>
        <v>0</v>
      </c>
      <c r="Q270" s="227" t="str">
        <f>IF(Table2[[#This Row],[Total Cost of Materials for Project]]&lt;&gt;0,P270*$G$9,"")</f>
        <v/>
      </c>
      <c r="R270" s="228" t="str">
        <f>IF(Table2[[#This Row],[Total Cost of Materials for Project]]&lt;&gt;0,P270*$G$10,"")</f>
        <v/>
      </c>
      <c r="S270" s="247"/>
      <c r="T270" s="230"/>
      <c r="U270" s="230"/>
      <c r="V270" s="230"/>
      <c r="W270" s="230"/>
      <c r="X270" s="230"/>
      <c r="Y270" s="230"/>
      <c r="Z270" s="230"/>
      <c r="AA270" s="230"/>
      <c r="AB270" s="6"/>
      <c r="AC270" s="248">
        <f t="shared" si="15"/>
        <v>0</v>
      </c>
      <c r="AD270" s="18" t="e">
        <f t="shared" ref="AD270:AD331" si="25">AC270*$G$9</f>
        <v>#VALUE!</v>
      </c>
      <c r="AE270" s="18" t="e">
        <f t="shared" ref="AE270:AE331" si="26">AC270*$G$10</f>
        <v>#VALUE!</v>
      </c>
      <c r="AF270" s="249">
        <f t="shared" si="16"/>
        <v>0</v>
      </c>
      <c r="AG270" s="234">
        <f>Table1[[#This Row],[Qty Placed in Service for Project]]-Table2[[#This Row],[Qty Placed in Service for Project (MUST BE &lt;= DOCUMENTATION)]]</f>
        <v>0</v>
      </c>
      <c r="AH270" s="235">
        <f>Table1[[#This Row],[Total Cost of Materials for Project]]-Table2[[#This Row],[Total Allowable Expense]]</f>
        <v>0</v>
      </c>
      <c r="AI270" s="235" t="e">
        <f>Table1[[#This Row],[Awardee Match]]-Table2[[#This Row],[Awardee Match2]]</f>
        <v>#VALUE!</v>
      </c>
      <c r="AJ270" s="235" t="e">
        <f>Table1[[#This Row],[Program Match]]-Table2[[#This Row],[Program Match2]]</f>
        <v>#VALUE!</v>
      </c>
    </row>
    <row r="271" spans="1:36" x14ac:dyDescent="0.25">
      <c r="A271" s="219">
        <f>Table1[[#This Row],[Invoice No. ]]</f>
        <v>0</v>
      </c>
      <c r="B271" s="220">
        <f>Table1[[#This Row],[PDF Name]]</f>
        <v>0</v>
      </c>
      <c r="C271" s="221">
        <f>Table1[[#This Row],[Date of Invoice]]</f>
        <v>0</v>
      </c>
      <c r="D271" s="111">
        <f>Table1[[#This Row],[Vendor Name]]</f>
        <v>0</v>
      </c>
      <c r="E271" s="237">
        <f>'1. Project Expenses'!E271</f>
        <v>0</v>
      </c>
      <c r="F271" s="238">
        <f>'1. Project Expenses'!F271</f>
        <v>0</v>
      </c>
      <c r="G271" s="239">
        <f>'1. Project Expenses'!G271</f>
        <v>0</v>
      </c>
      <c r="H271" s="240">
        <f>'1. Project Expenses'!H271</f>
        <v>0</v>
      </c>
      <c r="I271" s="241">
        <f>'1. Project Expenses'!I271</f>
        <v>0</v>
      </c>
      <c r="J271" s="242">
        <f>'1. Project Expenses'!J271</f>
        <v>0</v>
      </c>
      <c r="K271" s="115">
        <f>'1. Project Expenses'!K271</f>
        <v>0</v>
      </c>
      <c r="L271" s="243">
        <f>'1. Project Expenses'!L271</f>
        <v>0</v>
      </c>
      <c r="M271" s="244">
        <f>'1. Project Expenses'!M271</f>
        <v>0</v>
      </c>
      <c r="N271" s="245">
        <f>'1. Project Expenses'!N271</f>
        <v>0</v>
      </c>
      <c r="O271" s="226">
        <f>Table2[[#This Row],[Price Per Qty]]</f>
        <v>0</v>
      </c>
      <c r="P271" s="246">
        <f t="shared" si="24"/>
        <v>0</v>
      </c>
      <c r="Q271" s="227" t="str">
        <f>IF(Table2[[#This Row],[Total Cost of Materials for Project]]&lt;&gt;0,P271*$G$9,"")</f>
        <v/>
      </c>
      <c r="R271" s="228" t="str">
        <f>IF(Table2[[#This Row],[Total Cost of Materials for Project]]&lt;&gt;0,P271*$G$10,"")</f>
        <v/>
      </c>
      <c r="S271" s="247"/>
      <c r="T271" s="230"/>
      <c r="U271" s="230"/>
      <c r="V271" s="230"/>
      <c r="W271" s="230"/>
      <c r="X271" s="230"/>
      <c r="Y271" s="230"/>
      <c r="Z271" s="230"/>
      <c r="AA271" s="230"/>
      <c r="AB271" s="6"/>
      <c r="AC271" s="248">
        <f t="shared" si="15"/>
        <v>0</v>
      </c>
      <c r="AD271" s="18" t="e">
        <f t="shared" si="25"/>
        <v>#VALUE!</v>
      </c>
      <c r="AE271" s="18" t="e">
        <f t="shared" si="26"/>
        <v>#VALUE!</v>
      </c>
      <c r="AF271" s="249">
        <f t="shared" si="16"/>
        <v>0</v>
      </c>
      <c r="AG271" s="234">
        <f>Table1[[#This Row],[Qty Placed in Service for Project]]-Table2[[#This Row],[Qty Placed in Service for Project (MUST BE &lt;= DOCUMENTATION)]]</f>
        <v>0</v>
      </c>
      <c r="AH271" s="235">
        <f>Table1[[#This Row],[Total Cost of Materials for Project]]-Table2[[#This Row],[Total Allowable Expense]]</f>
        <v>0</v>
      </c>
      <c r="AI271" s="235" t="e">
        <f>Table1[[#This Row],[Awardee Match]]-Table2[[#This Row],[Awardee Match2]]</f>
        <v>#VALUE!</v>
      </c>
      <c r="AJ271" s="235" t="e">
        <f>Table1[[#This Row],[Program Match]]-Table2[[#This Row],[Program Match2]]</f>
        <v>#VALUE!</v>
      </c>
    </row>
    <row r="272" spans="1:36" x14ac:dyDescent="0.25">
      <c r="A272" s="219">
        <f>Table1[[#This Row],[Invoice No. ]]</f>
        <v>0</v>
      </c>
      <c r="B272" s="220">
        <f>Table1[[#This Row],[PDF Name]]</f>
        <v>0</v>
      </c>
      <c r="C272" s="221">
        <f>Table1[[#This Row],[Date of Invoice]]</f>
        <v>0</v>
      </c>
      <c r="D272" s="111">
        <f>Table1[[#This Row],[Vendor Name]]</f>
        <v>0</v>
      </c>
      <c r="E272" s="237">
        <f>'1. Project Expenses'!E272</f>
        <v>0</v>
      </c>
      <c r="F272" s="238">
        <f>'1. Project Expenses'!F272</f>
        <v>0</v>
      </c>
      <c r="G272" s="239">
        <f>'1. Project Expenses'!G272</f>
        <v>0</v>
      </c>
      <c r="H272" s="240">
        <f>'1. Project Expenses'!H272</f>
        <v>0</v>
      </c>
      <c r="I272" s="241">
        <f>'1. Project Expenses'!I272</f>
        <v>0</v>
      </c>
      <c r="J272" s="242">
        <f>'1. Project Expenses'!J272</f>
        <v>0</v>
      </c>
      <c r="K272" s="115">
        <f>'1. Project Expenses'!K272</f>
        <v>0</v>
      </c>
      <c r="L272" s="243">
        <f>'1. Project Expenses'!L272</f>
        <v>0</v>
      </c>
      <c r="M272" s="244">
        <f>'1. Project Expenses'!M272</f>
        <v>0</v>
      </c>
      <c r="N272" s="245">
        <f>'1. Project Expenses'!N272</f>
        <v>0</v>
      </c>
      <c r="O272" s="226">
        <f>Table2[[#This Row],[Price Per Qty]]</f>
        <v>0</v>
      </c>
      <c r="P272" s="246">
        <f t="shared" si="24"/>
        <v>0</v>
      </c>
      <c r="Q272" s="227" t="str">
        <f>IF(Table2[[#This Row],[Total Cost of Materials for Project]]&lt;&gt;0,P272*$G$9,"")</f>
        <v/>
      </c>
      <c r="R272" s="228" t="str">
        <f>IF(Table2[[#This Row],[Total Cost of Materials for Project]]&lt;&gt;0,P272*$G$10,"")</f>
        <v/>
      </c>
      <c r="S272" s="247"/>
      <c r="T272" s="230"/>
      <c r="U272" s="230"/>
      <c r="V272" s="230"/>
      <c r="W272" s="230"/>
      <c r="X272" s="230"/>
      <c r="Y272" s="230"/>
      <c r="Z272" s="230"/>
      <c r="AA272" s="230"/>
      <c r="AB272" s="6"/>
      <c r="AC272" s="248">
        <f t="shared" si="15"/>
        <v>0</v>
      </c>
      <c r="AD272" s="18" t="e">
        <f t="shared" si="25"/>
        <v>#VALUE!</v>
      </c>
      <c r="AE272" s="18" t="e">
        <f t="shared" si="26"/>
        <v>#VALUE!</v>
      </c>
      <c r="AF272" s="249">
        <f t="shared" si="16"/>
        <v>0</v>
      </c>
      <c r="AG272" s="234">
        <f>Table1[[#This Row],[Qty Placed in Service for Project]]-Table2[[#This Row],[Qty Placed in Service for Project (MUST BE &lt;= DOCUMENTATION)]]</f>
        <v>0</v>
      </c>
      <c r="AH272" s="235">
        <f>Table1[[#This Row],[Total Cost of Materials for Project]]-Table2[[#This Row],[Total Allowable Expense]]</f>
        <v>0</v>
      </c>
      <c r="AI272" s="235" t="e">
        <f>Table1[[#This Row],[Awardee Match]]-Table2[[#This Row],[Awardee Match2]]</f>
        <v>#VALUE!</v>
      </c>
      <c r="AJ272" s="235" t="e">
        <f>Table1[[#This Row],[Program Match]]-Table2[[#This Row],[Program Match2]]</f>
        <v>#VALUE!</v>
      </c>
    </row>
    <row r="273" spans="1:36" x14ac:dyDescent="0.25">
      <c r="A273" s="219">
        <f>Table1[[#This Row],[Invoice No. ]]</f>
        <v>0</v>
      </c>
      <c r="B273" s="220">
        <f>Table1[[#This Row],[PDF Name]]</f>
        <v>0</v>
      </c>
      <c r="C273" s="221">
        <f>Table1[[#This Row],[Date of Invoice]]</f>
        <v>0</v>
      </c>
      <c r="D273" s="111">
        <f>Table1[[#This Row],[Vendor Name]]</f>
        <v>0</v>
      </c>
      <c r="E273" s="237">
        <f>'1. Project Expenses'!E273</f>
        <v>0</v>
      </c>
      <c r="F273" s="238">
        <f>'1. Project Expenses'!F273</f>
        <v>0</v>
      </c>
      <c r="G273" s="239">
        <f>'1. Project Expenses'!G273</f>
        <v>0</v>
      </c>
      <c r="H273" s="240">
        <f>'1. Project Expenses'!H273</f>
        <v>0</v>
      </c>
      <c r="I273" s="241">
        <f>'1. Project Expenses'!I273</f>
        <v>0</v>
      </c>
      <c r="J273" s="242">
        <f>'1. Project Expenses'!J273</f>
        <v>0</v>
      </c>
      <c r="K273" s="115">
        <f>'1. Project Expenses'!K273</f>
        <v>0</v>
      </c>
      <c r="L273" s="243">
        <f>'1. Project Expenses'!L273</f>
        <v>0</v>
      </c>
      <c r="M273" s="244">
        <f>'1. Project Expenses'!M273</f>
        <v>0</v>
      </c>
      <c r="N273" s="245">
        <f>'1. Project Expenses'!N273</f>
        <v>0</v>
      </c>
      <c r="O273" s="226">
        <f>Table2[[#This Row],[Price Per Qty]]</f>
        <v>0</v>
      </c>
      <c r="P273" s="246">
        <f t="shared" si="24"/>
        <v>0</v>
      </c>
      <c r="Q273" s="227" t="str">
        <f>IF(Table2[[#This Row],[Total Cost of Materials for Project]]&lt;&gt;0,P273*$G$9,"")</f>
        <v/>
      </c>
      <c r="R273" s="228" t="str">
        <f>IF(Table2[[#This Row],[Total Cost of Materials for Project]]&lt;&gt;0,P273*$G$10,"")</f>
        <v/>
      </c>
      <c r="S273" s="247"/>
      <c r="T273" s="230"/>
      <c r="U273" s="230"/>
      <c r="V273" s="230"/>
      <c r="W273" s="230"/>
      <c r="X273" s="230"/>
      <c r="Y273" s="230"/>
      <c r="Z273" s="230"/>
      <c r="AA273" s="230"/>
      <c r="AB273" s="6"/>
      <c r="AC273" s="248">
        <f t="shared" si="15"/>
        <v>0</v>
      </c>
      <c r="AD273" s="18" t="e">
        <f t="shared" si="25"/>
        <v>#VALUE!</v>
      </c>
      <c r="AE273" s="18" t="e">
        <f t="shared" si="26"/>
        <v>#VALUE!</v>
      </c>
      <c r="AF273" s="249">
        <f t="shared" si="16"/>
        <v>0</v>
      </c>
      <c r="AG273" s="234">
        <f>Table1[[#This Row],[Qty Placed in Service for Project]]-Table2[[#This Row],[Qty Placed in Service for Project (MUST BE &lt;= DOCUMENTATION)]]</f>
        <v>0</v>
      </c>
      <c r="AH273" s="235">
        <f>Table1[[#This Row],[Total Cost of Materials for Project]]-Table2[[#This Row],[Total Allowable Expense]]</f>
        <v>0</v>
      </c>
      <c r="AI273" s="235" t="e">
        <f>Table1[[#This Row],[Awardee Match]]-Table2[[#This Row],[Awardee Match2]]</f>
        <v>#VALUE!</v>
      </c>
      <c r="AJ273" s="235" t="e">
        <f>Table1[[#This Row],[Program Match]]-Table2[[#This Row],[Program Match2]]</f>
        <v>#VALUE!</v>
      </c>
    </row>
    <row r="274" spans="1:36" x14ac:dyDescent="0.25">
      <c r="A274" s="219">
        <f>Table1[[#This Row],[Invoice No. ]]</f>
        <v>0</v>
      </c>
      <c r="B274" s="220">
        <f>Table1[[#This Row],[PDF Name]]</f>
        <v>0</v>
      </c>
      <c r="C274" s="221">
        <f>Table1[[#This Row],[Date of Invoice]]</f>
        <v>0</v>
      </c>
      <c r="D274" s="111">
        <f>Table1[[#This Row],[Vendor Name]]</f>
        <v>0</v>
      </c>
      <c r="E274" s="237">
        <f>'1. Project Expenses'!E274</f>
        <v>0</v>
      </c>
      <c r="F274" s="238">
        <f>'1. Project Expenses'!F274</f>
        <v>0</v>
      </c>
      <c r="G274" s="239">
        <f>'1. Project Expenses'!G274</f>
        <v>0</v>
      </c>
      <c r="H274" s="240">
        <f>'1. Project Expenses'!H274</f>
        <v>0</v>
      </c>
      <c r="I274" s="241">
        <f>'1. Project Expenses'!I274</f>
        <v>0</v>
      </c>
      <c r="J274" s="242">
        <f>'1. Project Expenses'!J274</f>
        <v>0</v>
      </c>
      <c r="K274" s="115">
        <f>'1. Project Expenses'!K274</f>
        <v>0</v>
      </c>
      <c r="L274" s="243">
        <f>'1. Project Expenses'!L274</f>
        <v>0</v>
      </c>
      <c r="M274" s="244">
        <f>'1. Project Expenses'!M274</f>
        <v>0</v>
      </c>
      <c r="N274" s="245">
        <f>'1. Project Expenses'!N274</f>
        <v>0</v>
      </c>
      <c r="O274" s="226">
        <f>Table2[[#This Row],[Price Per Qty]]</f>
        <v>0</v>
      </c>
      <c r="P274" s="246">
        <f t="shared" si="24"/>
        <v>0</v>
      </c>
      <c r="Q274" s="227" t="str">
        <f>IF(Table2[[#This Row],[Total Cost of Materials for Project]]&lt;&gt;0,P274*$G$9,"")</f>
        <v/>
      </c>
      <c r="R274" s="228" t="str">
        <f>IF(Table2[[#This Row],[Total Cost of Materials for Project]]&lt;&gt;0,P274*$G$10,"")</f>
        <v/>
      </c>
      <c r="S274" s="247"/>
      <c r="T274" s="230"/>
      <c r="U274" s="230"/>
      <c r="V274" s="230"/>
      <c r="W274" s="230"/>
      <c r="X274" s="230"/>
      <c r="Y274" s="230"/>
      <c r="Z274" s="230"/>
      <c r="AA274" s="230"/>
      <c r="AB274" s="6"/>
      <c r="AC274" s="248">
        <f t="shared" ref="AC274:AC320" si="27">SUMIF(AA274, "Yes", P274)</f>
        <v>0</v>
      </c>
      <c r="AD274" s="18" t="e">
        <f t="shared" si="25"/>
        <v>#VALUE!</v>
      </c>
      <c r="AE274" s="18" t="e">
        <f t="shared" si="26"/>
        <v>#VALUE!</v>
      </c>
      <c r="AF274" s="249">
        <f t="shared" ref="AF274:AF320" si="28">SUMIF(AA274, "No", P274)</f>
        <v>0</v>
      </c>
      <c r="AG274" s="234">
        <f>Table1[[#This Row],[Qty Placed in Service for Project]]-Table2[[#This Row],[Qty Placed in Service for Project (MUST BE &lt;= DOCUMENTATION)]]</f>
        <v>0</v>
      </c>
      <c r="AH274" s="235">
        <f>Table1[[#This Row],[Total Cost of Materials for Project]]-Table2[[#This Row],[Total Allowable Expense]]</f>
        <v>0</v>
      </c>
      <c r="AI274" s="235" t="e">
        <f>Table1[[#This Row],[Awardee Match]]-Table2[[#This Row],[Awardee Match2]]</f>
        <v>#VALUE!</v>
      </c>
      <c r="AJ274" s="235" t="e">
        <f>Table1[[#This Row],[Program Match]]-Table2[[#This Row],[Program Match2]]</f>
        <v>#VALUE!</v>
      </c>
    </row>
    <row r="275" spans="1:36" x14ac:dyDescent="0.25">
      <c r="A275" s="219">
        <f>Table1[[#This Row],[Invoice No. ]]</f>
        <v>0</v>
      </c>
      <c r="B275" s="220">
        <f>Table1[[#This Row],[PDF Name]]</f>
        <v>0</v>
      </c>
      <c r="C275" s="221">
        <f>Table1[[#This Row],[Date of Invoice]]</f>
        <v>0</v>
      </c>
      <c r="D275" s="111">
        <f>Table1[[#This Row],[Vendor Name]]</f>
        <v>0</v>
      </c>
      <c r="E275" s="237">
        <f>'1. Project Expenses'!E275</f>
        <v>0</v>
      </c>
      <c r="F275" s="238">
        <f>'1. Project Expenses'!F275</f>
        <v>0</v>
      </c>
      <c r="G275" s="239">
        <f>'1. Project Expenses'!G275</f>
        <v>0</v>
      </c>
      <c r="H275" s="240">
        <f>'1. Project Expenses'!H275</f>
        <v>0</v>
      </c>
      <c r="I275" s="241">
        <f>'1. Project Expenses'!I275</f>
        <v>0</v>
      </c>
      <c r="J275" s="242">
        <f>'1. Project Expenses'!J275</f>
        <v>0</v>
      </c>
      <c r="K275" s="115">
        <f>'1. Project Expenses'!K275</f>
        <v>0</v>
      </c>
      <c r="L275" s="243">
        <f>'1. Project Expenses'!L275</f>
        <v>0</v>
      </c>
      <c r="M275" s="244">
        <f>'1. Project Expenses'!M275</f>
        <v>0</v>
      </c>
      <c r="N275" s="245">
        <f>'1. Project Expenses'!N275</f>
        <v>0</v>
      </c>
      <c r="O275" s="226">
        <f>Table2[[#This Row],[Price Per Qty]]</f>
        <v>0</v>
      </c>
      <c r="P275" s="246">
        <f t="shared" si="24"/>
        <v>0</v>
      </c>
      <c r="Q275" s="227" t="str">
        <f>IF(Table2[[#This Row],[Total Cost of Materials for Project]]&lt;&gt;0,P275*$G$9,"")</f>
        <v/>
      </c>
      <c r="R275" s="228" t="str">
        <f>IF(Table2[[#This Row],[Total Cost of Materials for Project]]&lt;&gt;0,P275*$G$10,"")</f>
        <v/>
      </c>
      <c r="S275" s="247"/>
      <c r="T275" s="230"/>
      <c r="U275" s="230"/>
      <c r="V275" s="230"/>
      <c r="W275" s="230"/>
      <c r="X275" s="230"/>
      <c r="Y275" s="230"/>
      <c r="Z275" s="230"/>
      <c r="AA275" s="230"/>
      <c r="AB275" s="6"/>
      <c r="AC275" s="248">
        <f t="shared" si="27"/>
        <v>0</v>
      </c>
      <c r="AD275" s="18" t="e">
        <f t="shared" si="25"/>
        <v>#VALUE!</v>
      </c>
      <c r="AE275" s="18" t="e">
        <f t="shared" si="26"/>
        <v>#VALUE!</v>
      </c>
      <c r="AF275" s="249">
        <f t="shared" si="28"/>
        <v>0</v>
      </c>
      <c r="AG275" s="234">
        <f>Table1[[#This Row],[Qty Placed in Service for Project]]-Table2[[#This Row],[Qty Placed in Service for Project (MUST BE &lt;= DOCUMENTATION)]]</f>
        <v>0</v>
      </c>
      <c r="AH275" s="235">
        <f>Table1[[#This Row],[Total Cost of Materials for Project]]-Table2[[#This Row],[Total Allowable Expense]]</f>
        <v>0</v>
      </c>
      <c r="AI275" s="235" t="e">
        <f>Table1[[#This Row],[Awardee Match]]-Table2[[#This Row],[Awardee Match2]]</f>
        <v>#VALUE!</v>
      </c>
      <c r="AJ275" s="235" t="e">
        <f>Table1[[#This Row],[Program Match]]-Table2[[#This Row],[Program Match2]]</f>
        <v>#VALUE!</v>
      </c>
    </row>
    <row r="276" spans="1:36" x14ac:dyDescent="0.25">
      <c r="A276" s="219">
        <f>Table1[[#This Row],[Invoice No. ]]</f>
        <v>0</v>
      </c>
      <c r="B276" s="220">
        <f>Table1[[#This Row],[PDF Name]]</f>
        <v>0</v>
      </c>
      <c r="C276" s="221">
        <f>Table1[[#This Row],[Date of Invoice]]</f>
        <v>0</v>
      </c>
      <c r="D276" s="111">
        <f>Table1[[#This Row],[Vendor Name]]</f>
        <v>0</v>
      </c>
      <c r="E276" s="237">
        <f>'1. Project Expenses'!E276</f>
        <v>0</v>
      </c>
      <c r="F276" s="238">
        <f>'1. Project Expenses'!F276</f>
        <v>0</v>
      </c>
      <c r="G276" s="239">
        <f>'1. Project Expenses'!G276</f>
        <v>0</v>
      </c>
      <c r="H276" s="240">
        <f>'1. Project Expenses'!H276</f>
        <v>0</v>
      </c>
      <c r="I276" s="241">
        <f>'1. Project Expenses'!I276</f>
        <v>0</v>
      </c>
      <c r="J276" s="242">
        <f>'1. Project Expenses'!J276</f>
        <v>0</v>
      </c>
      <c r="K276" s="115">
        <f>'1. Project Expenses'!K276</f>
        <v>0</v>
      </c>
      <c r="L276" s="243">
        <f>'1. Project Expenses'!L276</f>
        <v>0</v>
      </c>
      <c r="M276" s="244">
        <f>'1. Project Expenses'!M276</f>
        <v>0</v>
      </c>
      <c r="N276" s="245">
        <f>'1. Project Expenses'!N276</f>
        <v>0</v>
      </c>
      <c r="O276" s="226">
        <f>Table2[[#This Row],[Price Per Qty]]</f>
        <v>0</v>
      </c>
      <c r="P276" s="246">
        <f t="shared" si="24"/>
        <v>0</v>
      </c>
      <c r="Q276" s="227" t="str">
        <f>IF(Table2[[#This Row],[Total Cost of Materials for Project]]&lt;&gt;0,P276*$G$9,"")</f>
        <v/>
      </c>
      <c r="R276" s="228" t="str">
        <f>IF(Table2[[#This Row],[Total Cost of Materials for Project]]&lt;&gt;0,P276*$G$10,"")</f>
        <v/>
      </c>
      <c r="S276" s="247"/>
      <c r="T276" s="230"/>
      <c r="U276" s="230"/>
      <c r="V276" s="230"/>
      <c r="W276" s="230"/>
      <c r="X276" s="230"/>
      <c r="Y276" s="230"/>
      <c r="Z276" s="230"/>
      <c r="AA276" s="230"/>
      <c r="AB276" s="6"/>
      <c r="AC276" s="248">
        <f t="shared" si="27"/>
        <v>0</v>
      </c>
      <c r="AD276" s="18" t="e">
        <f t="shared" si="25"/>
        <v>#VALUE!</v>
      </c>
      <c r="AE276" s="18" t="e">
        <f t="shared" si="26"/>
        <v>#VALUE!</v>
      </c>
      <c r="AF276" s="249">
        <f t="shared" si="28"/>
        <v>0</v>
      </c>
      <c r="AG276" s="234">
        <f>Table1[[#This Row],[Qty Placed in Service for Project]]-Table2[[#This Row],[Qty Placed in Service for Project (MUST BE &lt;= DOCUMENTATION)]]</f>
        <v>0</v>
      </c>
      <c r="AH276" s="235">
        <f>Table1[[#This Row],[Total Cost of Materials for Project]]-Table2[[#This Row],[Total Allowable Expense]]</f>
        <v>0</v>
      </c>
      <c r="AI276" s="235" t="e">
        <f>Table1[[#This Row],[Awardee Match]]-Table2[[#This Row],[Awardee Match2]]</f>
        <v>#VALUE!</v>
      </c>
      <c r="AJ276" s="235" t="e">
        <f>Table1[[#This Row],[Program Match]]-Table2[[#This Row],[Program Match2]]</f>
        <v>#VALUE!</v>
      </c>
    </row>
    <row r="277" spans="1:36" x14ac:dyDescent="0.25">
      <c r="A277" s="219">
        <f>Table1[[#This Row],[Invoice No. ]]</f>
        <v>0</v>
      </c>
      <c r="B277" s="220">
        <f>Table1[[#This Row],[PDF Name]]</f>
        <v>0</v>
      </c>
      <c r="C277" s="221">
        <f>Table1[[#This Row],[Date of Invoice]]</f>
        <v>0</v>
      </c>
      <c r="D277" s="111">
        <f>Table1[[#This Row],[Vendor Name]]</f>
        <v>0</v>
      </c>
      <c r="E277" s="237">
        <f>'1. Project Expenses'!E277</f>
        <v>0</v>
      </c>
      <c r="F277" s="238">
        <f>'1. Project Expenses'!F277</f>
        <v>0</v>
      </c>
      <c r="G277" s="239">
        <f>'1. Project Expenses'!G277</f>
        <v>0</v>
      </c>
      <c r="H277" s="240">
        <f>'1. Project Expenses'!H277</f>
        <v>0</v>
      </c>
      <c r="I277" s="241">
        <f>'1. Project Expenses'!I277</f>
        <v>0</v>
      </c>
      <c r="J277" s="242">
        <f>'1. Project Expenses'!J277</f>
        <v>0</v>
      </c>
      <c r="K277" s="115">
        <f>'1. Project Expenses'!K277</f>
        <v>0</v>
      </c>
      <c r="L277" s="243">
        <f>'1. Project Expenses'!L277</f>
        <v>0</v>
      </c>
      <c r="M277" s="244">
        <f>'1. Project Expenses'!M277</f>
        <v>0</v>
      </c>
      <c r="N277" s="245">
        <f>'1. Project Expenses'!N277</f>
        <v>0</v>
      </c>
      <c r="O277" s="226">
        <f>Table2[[#This Row],[Price Per Qty]]</f>
        <v>0</v>
      </c>
      <c r="P277" s="246">
        <f t="shared" si="24"/>
        <v>0</v>
      </c>
      <c r="Q277" s="227" t="str">
        <f>IF(Table2[[#This Row],[Total Cost of Materials for Project]]&lt;&gt;0,P277*$G$9,"")</f>
        <v/>
      </c>
      <c r="R277" s="228" t="str">
        <f>IF(Table2[[#This Row],[Total Cost of Materials for Project]]&lt;&gt;0,P277*$G$10,"")</f>
        <v/>
      </c>
      <c r="S277" s="247"/>
      <c r="T277" s="230"/>
      <c r="U277" s="230"/>
      <c r="V277" s="230"/>
      <c r="W277" s="230"/>
      <c r="X277" s="230"/>
      <c r="Y277" s="230"/>
      <c r="Z277" s="230"/>
      <c r="AA277" s="230"/>
      <c r="AB277" s="6"/>
      <c r="AC277" s="248">
        <f t="shared" si="27"/>
        <v>0</v>
      </c>
      <c r="AD277" s="18" t="e">
        <f t="shared" si="25"/>
        <v>#VALUE!</v>
      </c>
      <c r="AE277" s="18" t="e">
        <f t="shared" si="26"/>
        <v>#VALUE!</v>
      </c>
      <c r="AF277" s="249">
        <f t="shared" si="28"/>
        <v>0</v>
      </c>
      <c r="AG277" s="234">
        <f>Table1[[#This Row],[Qty Placed in Service for Project]]-Table2[[#This Row],[Qty Placed in Service for Project (MUST BE &lt;= DOCUMENTATION)]]</f>
        <v>0</v>
      </c>
      <c r="AH277" s="235">
        <f>Table1[[#This Row],[Total Cost of Materials for Project]]-Table2[[#This Row],[Total Allowable Expense]]</f>
        <v>0</v>
      </c>
      <c r="AI277" s="235" t="e">
        <f>Table1[[#This Row],[Awardee Match]]-Table2[[#This Row],[Awardee Match2]]</f>
        <v>#VALUE!</v>
      </c>
      <c r="AJ277" s="235" t="e">
        <f>Table1[[#This Row],[Program Match]]-Table2[[#This Row],[Program Match2]]</f>
        <v>#VALUE!</v>
      </c>
    </row>
    <row r="278" spans="1:36" x14ac:dyDescent="0.25">
      <c r="A278" s="219">
        <f>Table1[[#This Row],[Invoice No. ]]</f>
        <v>0</v>
      </c>
      <c r="B278" s="220">
        <f>Table1[[#This Row],[PDF Name]]</f>
        <v>0</v>
      </c>
      <c r="C278" s="221">
        <f>Table1[[#This Row],[Date of Invoice]]</f>
        <v>0</v>
      </c>
      <c r="D278" s="111">
        <f>Table1[[#This Row],[Vendor Name]]</f>
        <v>0</v>
      </c>
      <c r="E278" s="237">
        <f>'1. Project Expenses'!E278</f>
        <v>0</v>
      </c>
      <c r="F278" s="238">
        <f>'1. Project Expenses'!F278</f>
        <v>0</v>
      </c>
      <c r="G278" s="239">
        <f>'1. Project Expenses'!G278</f>
        <v>0</v>
      </c>
      <c r="H278" s="240">
        <f>'1. Project Expenses'!H278</f>
        <v>0</v>
      </c>
      <c r="I278" s="241">
        <f>'1. Project Expenses'!I278</f>
        <v>0</v>
      </c>
      <c r="J278" s="242">
        <f>'1. Project Expenses'!J278</f>
        <v>0</v>
      </c>
      <c r="K278" s="115">
        <f>'1. Project Expenses'!K278</f>
        <v>0</v>
      </c>
      <c r="L278" s="243">
        <f>'1. Project Expenses'!L278</f>
        <v>0</v>
      </c>
      <c r="M278" s="244">
        <f>'1. Project Expenses'!M278</f>
        <v>0</v>
      </c>
      <c r="N278" s="245">
        <f>'1. Project Expenses'!N278</f>
        <v>0</v>
      </c>
      <c r="O278" s="226">
        <f>Table2[[#This Row],[Price Per Qty]]</f>
        <v>0</v>
      </c>
      <c r="P278" s="246">
        <f t="shared" si="24"/>
        <v>0</v>
      </c>
      <c r="Q278" s="227" t="str">
        <f>IF(Table2[[#This Row],[Total Cost of Materials for Project]]&lt;&gt;0,P278*$G$9,"")</f>
        <v/>
      </c>
      <c r="R278" s="228" t="str">
        <f>IF(Table2[[#This Row],[Total Cost of Materials for Project]]&lt;&gt;0,P278*$G$10,"")</f>
        <v/>
      </c>
      <c r="S278" s="247"/>
      <c r="T278" s="230"/>
      <c r="U278" s="230"/>
      <c r="V278" s="230"/>
      <c r="W278" s="230"/>
      <c r="X278" s="230"/>
      <c r="Y278" s="230"/>
      <c r="Z278" s="230"/>
      <c r="AA278" s="230"/>
      <c r="AB278" s="6"/>
      <c r="AC278" s="248">
        <f t="shared" si="27"/>
        <v>0</v>
      </c>
      <c r="AD278" s="18" t="e">
        <f t="shared" si="25"/>
        <v>#VALUE!</v>
      </c>
      <c r="AE278" s="18" t="e">
        <f t="shared" si="26"/>
        <v>#VALUE!</v>
      </c>
      <c r="AF278" s="249">
        <f t="shared" si="28"/>
        <v>0</v>
      </c>
      <c r="AG278" s="234">
        <f>Table1[[#This Row],[Qty Placed in Service for Project]]-Table2[[#This Row],[Qty Placed in Service for Project (MUST BE &lt;= DOCUMENTATION)]]</f>
        <v>0</v>
      </c>
      <c r="AH278" s="235">
        <f>Table1[[#This Row],[Total Cost of Materials for Project]]-Table2[[#This Row],[Total Allowable Expense]]</f>
        <v>0</v>
      </c>
      <c r="AI278" s="235" t="e">
        <f>Table1[[#This Row],[Awardee Match]]-Table2[[#This Row],[Awardee Match2]]</f>
        <v>#VALUE!</v>
      </c>
      <c r="AJ278" s="235" t="e">
        <f>Table1[[#This Row],[Program Match]]-Table2[[#This Row],[Program Match2]]</f>
        <v>#VALUE!</v>
      </c>
    </row>
    <row r="279" spans="1:36" x14ac:dyDescent="0.25">
      <c r="A279" s="219">
        <f>Table1[[#This Row],[Invoice No. ]]</f>
        <v>0</v>
      </c>
      <c r="B279" s="220">
        <f>Table1[[#This Row],[PDF Name]]</f>
        <v>0</v>
      </c>
      <c r="C279" s="221">
        <f>Table1[[#This Row],[Date of Invoice]]</f>
        <v>0</v>
      </c>
      <c r="D279" s="111">
        <f>Table1[[#This Row],[Vendor Name]]</f>
        <v>0</v>
      </c>
      <c r="E279" s="237">
        <f>'1. Project Expenses'!E279</f>
        <v>0</v>
      </c>
      <c r="F279" s="238">
        <f>'1. Project Expenses'!F279</f>
        <v>0</v>
      </c>
      <c r="G279" s="239">
        <f>'1. Project Expenses'!G279</f>
        <v>0</v>
      </c>
      <c r="H279" s="240">
        <f>'1. Project Expenses'!H279</f>
        <v>0</v>
      </c>
      <c r="I279" s="241">
        <f>'1. Project Expenses'!I279</f>
        <v>0</v>
      </c>
      <c r="J279" s="242">
        <f>'1. Project Expenses'!J279</f>
        <v>0</v>
      </c>
      <c r="K279" s="115">
        <f>'1. Project Expenses'!K279</f>
        <v>0</v>
      </c>
      <c r="L279" s="243">
        <f>'1. Project Expenses'!L279</f>
        <v>0</v>
      </c>
      <c r="M279" s="244">
        <f>'1. Project Expenses'!M279</f>
        <v>0</v>
      </c>
      <c r="N279" s="245">
        <f>'1. Project Expenses'!N279</f>
        <v>0</v>
      </c>
      <c r="O279" s="226">
        <f>Table2[[#This Row],[Price Per Qty]]</f>
        <v>0</v>
      </c>
      <c r="P279" s="246">
        <f t="shared" si="24"/>
        <v>0</v>
      </c>
      <c r="Q279" s="227" t="str">
        <f>IF(Table2[[#This Row],[Total Cost of Materials for Project]]&lt;&gt;0,P279*$G$9,"")</f>
        <v/>
      </c>
      <c r="R279" s="228" t="str">
        <f>IF(Table2[[#This Row],[Total Cost of Materials for Project]]&lt;&gt;0,P279*$G$10,"")</f>
        <v/>
      </c>
      <c r="S279" s="247"/>
      <c r="T279" s="230"/>
      <c r="U279" s="230"/>
      <c r="V279" s="230"/>
      <c r="W279" s="230"/>
      <c r="X279" s="230"/>
      <c r="Y279" s="230"/>
      <c r="Z279" s="230"/>
      <c r="AA279" s="230"/>
      <c r="AB279" s="6"/>
      <c r="AC279" s="248">
        <f t="shared" si="27"/>
        <v>0</v>
      </c>
      <c r="AD279" s="18" t="e">
        <f t="shared" si="25"/>
        <v>#VALUE!</v>
      </c>
      <c r="AE279" s="18" t="e">
        <f t="shared" si="26"/>
        <v>#VALUE!</v>
      </c>
      <c r="AF279" s="249">
        <f t="shared" si="28"/>
        <v>0</v>
      </c>
      <c r="AG279" s="234">
        <f>Table1[[#This Row],[Qty Placed in Service for Project]]-Table2[[#This Row],[Qty Placed in Service for Project (MUST BE &lt;= DOCUMENTATION)]]</f>
        <v>0</v>
      </c>
      <c r="AH279" s="235">
        <f>Table1[[#This Row],[Total Cost of Materials for Project]]-Table2[[#This Row],[Total Allowable Expense]]</f>
        <v>0</v>
      </c>
      <c r="AI279" s="235" t="e">
        <f>Table1[[#This Row],[Awardee Match]]-Table2[[#This Row],[Awardee Match2]]</f>
        <v>#VALUE!</v>
      </c>
      <c r="AJ279" s="235" t="e">
        <f>Table1[[#This Row],[Program Match]]-Table2[[#This Row],[Program Match2]]</f>
        <v>#VALUE!</v>
      </c>
    </row>
    <row r="280" spans="1:36" x14ac:dyDescent="0.25">
      <c r="A280" s="219">
        <f>Table1[[#This Row],[Invoice No. ]]</f>
        <v>0</v>
      </c>
      <c r="B280" s="220">
        <f>Table1[[#This Row],[PDF Name]]</f>
        <v>0</v>
      </c>
      <c r="C280" s="221">
        <f>Table1[[#This Row],[Date of Invoice]]</f>
        <v>0</v>
      </c>
      <c r="D280" s="111">
        <f>Table1[[#This Row],[Vendor Name]]</f>
        <v>0</v>
      </c>
      <c r="E280" s="237">
        <f>'1. Project Expenses'!E280</f>
        <v>0</v>
      </c>
      <c r="F280" s="238">
        <f>'1. Project Expenses'!F280</f>
        <v>0</v>
      </c>
      <c r="G280" s="239">
        <f>'1. Project Expenses'!G280</f>
        <v>0</v>
      </c>
      <c r="H280" s="240">
        <f>'1. Project Expenses'!H280</f>
        <v>0</v>
      </c>
      <c r="I280" s="241">
        <f>'1. Project Expenses'!I280</f>
        <v>0</v>
      </c>
      <c r="J280" s="242">
        <f>'1. Project Expenses'!J280</f>
        <v>0</v>
      </c>
      <c r="K280" s="115">
        <f>'1. Project Expenses'!K280</f>
        <v>0</v>
      </c>
      <c r="L280" s="243">
        <f>'1. Project Expenses'!L280</f>
        <v>0</v>
      </c>
      <c r="M280" s="244">
        <f>'1. Project Expenses'!M280</f>
        <v>0</v>
      </c>
      <c r="N280" s="245">
        <f>'1. Project Expenses'!N280</f>
        <v>0</v>
      </c>
      <c r="O280" s="226">
        <f>Table2[[#This Row],[Price Per Qty]]</f>
        <v>0</v>
      </c>
      <c r="P280" s="246">
        <f t="shared" si="24"/>
        <v>0</v>
      </c>
      <c r="Q280" s="227" t="str">
        <f>IF(Table2[[#This Row],[Total Cost of Materials for Project]]&lt;&gt;0,P280*$G$9,"")</f>
        <v/>
      </c>
      <c r="R280" s="228" t="str">
        <f>IF(Table2[[#This Row],[Total Cost of Materials for Project]]&lt;&gt;0,P280*$G$10,"")</f>
        <v/>
      </c>
      <c r="S280" s="247"/>
      <c r="T280" s="230"/>
      <c r="U280" s="230"/>
      <c r="V280" s="230"/>
      <c r="W280" s="230"/>
      <c r="X280" s="230"/>
      <c r="Y280" s="230"/>
      <c r="Z280" s="230"/>
      <c r="AA280" s="230"/>
      <c r="AB280" s="6"/>
      <c r="AC280" s="248">
        <f t="shared" si="27"/>
        <v>0</v>
      </c>
      <c r="AD280" s="18" t="e">
        <f t="shared" si="25"/>
        <v>#VALUE!</v>
      </c>
      <c r="AE280" s="18" t="e">
        <f t="shared" si="26"/>
        <v>#VALUE!</v>
      </c>
      <c r="AF280" s="249">
        <f t="shared" si="28"/>
        <v>0</v>
      </c>
      <c r="AG280" s="234">
        <f>Table1[[#This Row],[Qty Placed in Service for Project]]-Table2[[#This Row],[Qty Placed in Service for Project (MUST BE &lt;= DOCUMENTATION)]]</f>
        <v>0</v>
      </c>
      <c r="AH280" s="235">
        <f>Table1[[#This Row],[Total Cost of Materials for Project]]-Table2[[#This Row],[Total Allowable Expense]]</f>
        <v>0</v>
      </c>
      <c r="AI280" s="235" t="e">
        <f>Table1[[#This Row],[Awardee Match]]-Table2[[#This Row],[Awardee Match2]]</f>
        <v>#VALUE!</v>
      </c>
      <c r="AJ280" s="235" t="e">
        <f>Table1[[#This Row],[Program Match]]-Table2[[#This Row],[Program Match2]]</f>
        <v>#VALUE!</v>
      </c>
    </row>
    <row r="281" spans="1:36" x14ac:dyDescent="0.25">
      <c r="A281" s="219">
        <f>Table1[[#This Row],[Invoice No. ]]</f>
        <v>0</v>
      </c>
      <c r="B281" s="220">
        <f>Table1[[#This Row],[PDF Name]]</f>
        <v>0</v>
      </c>
      <c r="C281" s="221">
        <f>Table1[[#This Row],[Date of Invoice]]</f>
        <v>0</v>
      </c>
      <c r="D281" s="111">
        <f>Table1[[#This Row],[Vendor Name]]</f>
        <v>0</v>
      </c>
      <c r="E281" s="237">
        <f>'1. Project Expenses'!E281</f>
        <v>0</v>
      </c>
      <c r="F281" s="238">
        <f>'1. Project Expenses'!F281</f>
        <v>0</v>
      </c>
      <c r="G281" s="239">
        <f>'1. Project Expenses'!G281</f>
        <v>0</v>
      </c>
      <c r="H281" s="240">
        <f>'1. Project Expenses'!H281</f>
        <v>0</v>
      </c>
      <c r="I281" s="241">
        <f>'1. Project Expenses'!I281</f>
        <v>0</v>
      </c>
      <c r="J281" s="242">
        <f>'1. Project Expenses'!J281</f>
        <v>0</v>
      </c>
      <c r="K281" s="115">
        <f>'1. Project Expenses'!K281</f>
        <v>0</v>
      </c>
      <c r="L281" s="243">
        <f>'1. Project Expenses'!L281</f>
        <v>0</v>
      </c>
      <c r="M281" s="244">
        <f>'1. Project Expenses'!M281</f>
        <v>0</v>
      </c>
      <c r="N281" s="245">
        <f>'1. Project Expenses'!N281</f>
        <v>0</v>
      </c>
      <c r="O281" s="226">
        <f>Table2[[#This Row],[Price Per Qty]]</f>
        <v>0</v>
      </c>
      <c r="P281" s="246">
        <f t="shared" si="24"/>
        <v>0</v>
      </c>
      <c r="Q281" s="227" t="str">
        <f>IF(Table2[[#This Row],[Total Cost of Materials for Project]]&lt;&gt;0,P281*$G$9,"")</f>
        <v/>
      </c>
      <c r="R281" s="228" t="str">
        <f>IF(Table2[[#This Row],[Total Cost of Materials for Project]]&lt;&gt;0,P281*$G$10,"")</f>
        <v/>
      </c>
      <c r="S281" s="247"/>
      <c r="T281" s="230"/>
      <c r="U281" s="230"/>
      <c r="V281" s="230"/>
      <c r="W281" s="230"/>
      <c r="X281" s="230"/>
      <c r="Y281" s="230"/>
      <c r="Z281" s="230"/>
      <c r="AA281" s="230"/>
      <c r="AB281" s="6"/>
      <c r="AC281" s="248">
        <f t="shared" si="27"/>
        <v>0</v>
      </c>
      <c r="AD281" s="18" t="e">
        <f t="shared" si="25"/>
        <v>#VALUE!</v>
      </c>
      <c r="AE281" s="18" t="e">
        <f t="shared" si="26"/>
        <v>#VALUE!</v>
      </c>
      <c r="AF281" s="249">
        <f t="shared" si="28"/>
        <v>0</v>
      </c>
      <c r="AG281" s="234">
        <f>Table1[[#This Row],[Qty Placed in Service for Project]]-Table2[[#This Row],[Qty Placed in Service for Project (MUST BE &lt;= DOCUMENTATION)]]</f>
        <v>0</v>
      </c>
      <c r="AH281" s="235">
        <f>Table1[[#This Row],[Total Cost of Materials for Project]]-Table2[[#This Row],[Total Allowable Expense]]</f>
        <v>0</v>
      </c>
      <c r="AI281" s="235" t="e">
        <f>Table1[[#This Row],[Awardee Match]]-Table2[[#This Row],[Awardee Match2]]</f>
        <v>#VALUE!</v>
      </c>
      <c r="AJ281" s="235" t="e">
        <f>Table1[[#This Row],[Program Match]]-Table2[[#This Row],[Program Match2]]</f>
        <v>#VALUE!</v>
      </c>
    </row>
    <row r="282" spans="1:36" x14ac:dyDescent="0.25">
      <c r="A282" s="219">
        <f>Table1[[#This Row],[Invoice No. ]]</f>
        <v>0</v>
      </c>
      <c r="B282" s="220">
        <f>Table1[[#This Row],[PDF Name]]</f>
        <v>0</v>
      </c>
      <c r="C282" s="221">
        <f>Table1[[#This Row],[Date of Invoice]]</f>
        <v>0</v>
      </c>
      <c r="D282" s="111">
        <f>Table1[[#This Row],[Vendor Name]]</f>
        <v>0</v>
      </c>
      <c r="E282" s="237">
        <f>'1. Project Expenses'!E282</f>
        <v>0</v>
      </c>
      <c r="F282" s="238">
        <f>'1. Project Expenses'!F282</f>
        <v>0</v>
      </c>
      <c r="G282" s="239">
        <f>'1. Project Expenses'!G282</f>
        <v>0</v>
      </c>
      <c r="H282" s="240">
        <f>'1. Project Expenses'!H282</f>
        <v>0</v>
      </c>
      <c r="I282" s="241">
        <f>'1. Project Expenses'!I282</f>
        <v>0</v>
      </c>
      <c r="J282" s="242">
        <f>'1. Project Expenses'!J282</f>
        <v>0</v>
      </c>
      <c r="K282" s="115">
        <f>'1. Project Expenses'!K282</f>
        <v>0</v>
      </c>
      <c r="L282" s="243">
        <f>'1. Project Expenses'!L282</f>
        <v>0</v>
      </c>
      <c r="M282" s="244">
        <f>'1. Project Expenses'!M282</f>
        <v>0</v>
      </c>
      <c r="N282" s="245">
        <f>'1. Project Expenses'!N282</f>
        <v>0</v>
      </c>
      <c r="O282" s="226">
        <f>Table2[[#This Row],[Price Per Qty]]</f>
        <v>0</v>
      </c>
      <c r="P282" s="246">
        <f t="shared" si="24"/>
        <v>0</v>
      </c>
      <c r="Q282" s="227" t="str">
        <f>IF(Table2[[#This Row],[Total Cost of Materials for Project]]&lt;&gt;0,P282*$G$9,"")</f>
        <v/>
      </c>
      <c r="R282" s="228" t="str">
        <f>IF(Table2[[#This Row],[Total Cost of Materials for Project]]&lt;&gt;0,P282*$G$10,"")</f>
        <v/>
      </c>
      <c r="S282" s="247"/>
      <c r="T282" s="230"/>
      <c r="U282" s="230"/>
      <c r="V282" s="230"/>
      <c r="W282" s="230"/>
      <c r="X282" s="230"/>
      <c r="Y282" s="230"/>
      <c r="Z282" s="230"/>
      <c r="AA282" s="230"/>
      <c r="AB282" s="6"/>
      <c r="AC282" s="248">
        <f t="shared" si="27"/>
        <v>0</v>
      </c>
      <c r="AD282" s="18" t="e">
        <f t="shared" si="25"/>
        <v>#VALUE!</v>
      </c>
      <c r="AE282" s="18" t="e">
        <f t="shared" si="26"/>
        <v>#VALUE!</v>
      </c>
      <c r="AF282" s="249">
        <f t="shared" si="28"/>
        <v>0</v>
      </c>
      <c r="AG282" s="234">
        <f>Table1[[#This Row],[Qty Placed in Service for Project]]-Table2[[#This Row],[Qty Placed in Service for Project (MUST BE &lt;= DOCUMENTATION)]]</f>
        <v>0</v>
      </c>
      <c r="AH282" s="235">
        <f>Table1[[#This Row],[Total Cost of Materials for Project]]-Table2[[#This Row],[Total Allowable Expense]]</f>
        <v>0</v>
      </c>
      <c r="AI282" s="235" t="e">
        <f>Table1[[#This Row],[Awardee Match]]-Table2[[#This Row],[Awardee Match2]]</f>
        <v>#VALUE!</v>
      </c>
      <c r="AJ282" s="235" t="e">
        <f>Table1[[#This Row],[Program Match]]-Table2[[#This Row],[Program Match2]]</f>
        <v>#VALUE!</v>
      </c>
    </row>
    <row r="283" spans="1:36" x14ac:dyDescent="0.25">
      <c r="A283" s="219">
        <f>Table1[[#This Row],[Invoice No. ]]</f>
        <v>0</v>
      </c>
      <c r="B283" s="220">
        <f>Table1[[#This Row],[PDF Name]]</f>
        <v>0</v>
      </c>
      <c r="C283" s="221">
        <f>Table1[[#This Row],[Date of Invoice]]</f>
        <v>0</v>
      </c>
      <c r="D283" s="111">
        <f>Table1[[#This Row],[Vendor Name]]</f>
        <v>0</v>
      </c>
      <c r="E283" s="237">
        <f>'1. Project Expenses'!E283</f>
        <v>0</v>
      </c>
      <c r="F283" s="238">
        <f>'1. Project Expenses'!F283</f>
        <v>0</v>
      </c>
      <c r="G283" s="239">
        <f>'1. Project Expenses'!G283</f>
        <v>0</v>
      </c>
      <c r="H283" s="240">
        <f>'1. Project Expenses'!H283</f>
        <v>0</v>
      </c>
      <c r="I283" s="241">
        <f>'1. Project Expenses'!I283</f>
        <v>0</v>
      </c>
      <c r="J283" s="242">
        <f>'1. Project Expenses'!J283</f>
        <v>0</v>
      </c>
      <c r="K283" s="115">
        <f>'1. Project Expenses'!K283</f>
        <v>0</v>
      </c>
      <c r="L283" s="243">
        <f>'1. Project Expenses'!L283</f>
        <v>0</v>
      </c>
      <c r="M283" s="244">
        <f>'1. Project Expenses'!M283</f>
        <v>0</v>
      </c>
      <c r="N283" s="245">
        <f>'1. Project Expenses'!N283</f>
        <v>0</v>
      </c>
      <c r="O283" s="226">
        <f>Table2[[#This Row],[Price Per Qty]]</f>
        <v>0</v>
      </c>
      <c r="P283" s="246">
        <f t="shared" si="24"/>
        <v>0</v>
      </c>
      <c r="Q283" s="227" t="str">
        <f>IF(Table2[[#This Row],[Total Cost of Materials for Project]]&lt;&gt;0,P283*$G$9,"")</f>
        <v/>
      </c>
      <c r="R283" s="228" t="str">
        <f>IF(Table2[[#This Row],[Total Cost of Materials for Project]]&lt;&gt;0,P283*$G$10,"")</f>
        <v/>
      </c>
      <c r="S283" s="247"/>
      <c r="T283" s="230"/>
      <c r="U283" s="230"/>
      <c r="V283" s="230"/>
      <c r="W283" s="230"/>
      <c r="X283" s="230"/>
      <c r="Y283" s="230"/>
      <c r="Z283" s="230"/>
      <c r="AA283" s="230"/>
      <c r="AB283" s="6"/>
      <c r="AC283" s="248">
        <f t="shared" si="27"/>
        <v>0</v>
      </c>
      <c r="AD283" s="18" t="e">
        <f t="shared" si="25"/>
        <v>#VALUE!</v>
      </c>
      <c r="AE283" s="18" t="e">
        <f t="shared" si="26"/>
        <v>#VALUE!</v>
      </c>
      <c r="AF283" s="249">
        <f t="shared" si="28"/>
        <v>0</v>
      </c>
      <c r="AG283" s="234">
        <f>Table1[[#This Row],[Qty Placed in Service for Project]]-Table2[[#This Row],[Qty Placed in Service for Project (MUST BE &lt;= DOCUMENTATION)]]</f>
        <v>0</v>
      </c>
      <c r="AH283" s="235">
        <f>Table1[[#This Row],[Total Cost of Materials for Project]]-Table2[[#This Row],[Total Allowable Expense]]</f>
        <v>0</v>
      </c>
      <c r="AI283" s="235" t="e">
        <f>Table1[[#This Row],[Awardee Match]]-Table2[[#This Row],[Awardee Match2]]</f>
        <v>#VALUE!</v>
      </c>
      <c r="AJ283" s="235" t="e">
        <f>Table1[[#This Row],[Program Match]]-Table2[[#This Row],[Program Match2]]</f>
        <v>#VALUE!</v>
      </c>
    </row>
    <row r="284" spans="1:36" x14ac:dyDescent="0.25">
      <c r="A284" s="219">
        <f>Table1[[#This Row],[Invoice No. ]]</f>
        <v>0</v>
      </c>
      <c r="B284" s="220">
        <f>Table1[[#This Row],[PDF Name]]</f>
        <v>0</v>
      </c>
      <c r="C284" s="221">
        <f>Table1[[#This Row],[Date of Invoice]]</f>
        <v>0</v>
      </c>
      <c r="D284" s="111">
        <f>Table1[[#This Row],[Vendor Name]]</f>
        <v>0</v>
      </c>
      <c r="E284" s="237">
        <f>'1. Project Expenses'!E284</f>
        <v>0</v>
      </c>
      <c r="F284" s="238">
        <f>'1. Project Expenses'!F284</f>
        <v>0</v>
      </c>
      <c r="G284" s="239">
        <f>'1. Project Expenses'!G284</f>
        <v>0</v>
      </c>
      <c r="H284" s="240">
        <f>'1. Project Expenses'!H284</f>
        <v>0</v>
      </c>
      <c r="I284" s="241">
        <f>'1. Project Expenses'!I284</f>
        <v>0</v>
      </c>
      <c r="J284" s="242">
        <f>'1. Project Expenses'!J284</f>
        <v>0</v>
      </c>
      <c r="K284" s="115">
        <f>'1. Project Expenses'!K284</f>
        <v>0</v>
      </c>
      <c r="L284" s="243">
        <f>'1. Project Expenses'!L284</f>
        <v>0</v>
      </c>
      <c r="M284" s="244">
        <f>'1. Project Expenses'!M284</f>
        <v>0</v>
      </c>
      <c r="N284" s="245">
        <f>'1. Project Expenses'!N284</f>
        <v>0</v>
      </c>
      <c r="O284" s="226">
        <f>Table2[[#This Row],[Price Per Qty]]</f>
        <v>0</v>
      </c>
      <c r="P284" s="246">
        <f t="shared" si="24"/>
        <v>0</v>
      </c>
      <c r="Q284" s="227" t="str">
        <f>IF(Table2[[#This Row],[Total Cost of Materials for Project]]&lt;&gt;0,P284*$G$9,"")</f>
        <v/>
      </c>
      <c r="R284" s="228" t="str">
        <f>IF(Table2[[#This Row],[Total Cost of Materials for Project]]&lt;&gt;0,P284*$G$10,"")</f>
        <v/>
      </c>
      <c r="S284" s="247"/>
      <c r="T284" s="230"/>
      <c r="U284" s="230"/>
      <c r="V284" s="230"/>
      <c r="W284" s="230"/>
      <c r="X284" s="230"/>
      <c r="Y284" s="230"/>
      <c r="Z284" s="230"/>
      <c r="AA284" s="230"/>
      <c r="AB284" s="6"/>
      <c r="AC284" s="248">
        <f t="shared" si="27"/>
        <v>0</v>
      </c>
      <c r="AD284" s="18" t="e">
        <f t="shared" si="25"/>
        <v>#VALUE!</v>
      </c>
      <c r="AE284" s="18" t="e">
        <f t="shared" si="26"/>
        <v>#VALUE!</v>
      </c>
      <c r="AF284" s="249">
        <f t="shared" si="28"/>
        <v>0</v>
      </c>
      <c r="AG284" s="234">
        <f>Table1[[#This Row],[Qty Placed in Service for Project]]-Table2[[#This Row],[Qty Placed in Service for Project (MUST BE &lt;= DOCUMENTATION)]]</f>
        <v>0</v>
      </c>
      <c r="AH284" s="235">
        <f>Table1[[#This Row],[Total Cost of Materials for Project]]-Table2[[#This Row],[Total Allowable Expense]]</f>
        <v>0</v>
      </c>
      <c r="AI284" s="235" t="e">
        <f>Table1[[#This Row],[Awardee Match]]-Table2[[#This Row],[Awardee Match2]]</f>
        <v>#VALUE!</v>
      </c>
      <c r="AJ284" s="235" t="e">
        <f>Table1[[#This Row],[Program Match]]-Table2[[#This Row],[Program Match2]]</f>
        <v>#VALUE!</v>
      </c>
    </row>
    <row r="285" spans="1:36" x14ac:dyDescent="0.25">
      <c r="A285" s="219">
        <f>Table1[[#This Row],[Invoice No. ]]</f>
        <v>0</v>
      </c>
      <c r="B285" s="220">
        <f>Table1[[#This Row],[PDF Name]]</f>
        <v>0</v>
      </c>
      <c r="C285" s="221">
        <f>Table1[[#This Row],[Date of Invoice]]</f>
        <v>0</v>
      </c>
      <c r="D285" s="111">
        <f>Table1[[#This Row],[Vendor Name]]</f>
        <v>0</v>
      </c>
      <c r="E285" s="237">
        <f>'1. Project Expenses'!E285</f>
        <v>0</v>
      </c>
      <c r="F285" s="238">
        <f>'1. Project Expenses'!F285</f>
        <v>0</v>
      </c>
      <c r="G285" s="239">
        <f>'1. Project Expenses'!G285</f>
        <v>0</v>
      </c>
      <c r="H285" s="240">
        <f>'1. Project Expenses'!H285</f>
        <v>0</v>
      </c>
      <c r="I285" s="241">
        <f>'1. Project Expenses'!I285</f>
        <v>0</v>
      </c>
      <c r="J285" s="242">
        <f>'1. Project Expenses'!J285</f>
        <v>0</v>
      </c>
      <c r="K285" s="115">
        <f>'1. Project Expenses'!K285</f>
        <v>0</v>
      </c>
      <c r="L285" s="243">
        <f>'1. Project Expenses'!L285</f>
        <v>0</v>
      </c>
      <c r="M285" s="244">
        <f>'1. Project Expenses'!M285</f>
        <v>0</v>
      </c>
      <c r="N285" s="245">
        <f>'1. Project Expenses'!N285</f>
        <v>0</v>
      </c>
      <c r="O285" s="226">
        <f>Table2[[#This Row],[Price Per Qty]]</f>
        <v>0</v>
      </c>
      <c r="P285" s="246">
        <f t="shared" si="24"/>
        <v>0</v>
      </c>
      <c r="Q285" s="227" t="str">
        <f>IF(Table2[[#This Row],[Total Cost of Materials for Project]]&lt;&gt;0,P285*$G$9,"")</f>
        <v/>
      </c>
      <c r="R285" s="228" t="str">
        <f>IF(Table2[[#This Row],[Total Cost of Materials for Project]]&lt;&gt;0,P285*$G$10,"")</f>
        <v/>
      </c>
      <c r="S285" s="247"/>
      <c r="T285" s="230"/>
      <c r="U285" s="230"/>
      <c r="V285" s="230"/>
      <c r="W285" s="230"/>
      <c r="X285" s="230"/>
      <c r="Y285" s="230"/>
      <c r="Z285" s="230"/>
      <c r="AA285" s="230"/>
      <c r="AB285" s="6"/>
      <c r="AC285" s="248">
        <f t="shared" si="27"/>
        <v>0</v>
      </c>
      <c r="AD285" s="18" t="e">
        <f t="shared" si="25"/>
        <v>#VALUE!</v>
      </c>
      <c r="AE285" s="18" t="e">
        <f t="shared" si="26"/>
        <v>#VALUE!</v>
      </c>
      <c r="AF285" s="249">
        <f t="shared" si="28"/>
        <v>0</v>
      </c>
      <c r="AG285" s="234">
        <f>Table1[[#This Row],[Qty Placed in Service for Project]]-Table2[[#This Row],[Qty Placed in Service for Project (MUST BE &lt;= DOCUMENTATION)]]</f>
        <v>0</v>
      </c>
      <c r="AH285" s="235">
        <f>Table1[[#This Row],[Total Cost of Materials for Project]]-Table2[[#This Row],[Total Allowable Expense]]</f>
        <v>0</v>
      </c>
      <c r="AI285" s="235" t="e">
        <f>Table1[[#This Row],[Awardee Match]]-Table2[[#This Row],[Awardee Match2]]</f>
        <v>#VALUE!</v>
      </c>
      <c r="AJ285" s="235" t="e">
        <f>Table1[[#This Row],[Program Match]]-Table2[[#This Row],[Program Match2]]</f>
        <v>#VALUE!</v>
      </c>
    </row>
    <row r="286" spans="1:36" x14ac:dyDescent="0.25">
      <c r="A286" s="219">
        <f>Table1[[#This Row],[Invoice No. ]]</f>
        <v>0</v>
      </c>
      <c r="B286" s="220">
        <f>Table1[[#This Row],[PDF Name]]</f>
        <v>0</v>
      </c>
      <c r="C286" s="221">
        <f>Table1[[#This Row],[Date of Invoice]]</f>
        <v>0</v>
      </c>
      <c r="D286" s="111">
        <f>Table1[[#This Row],[Vendor Name]]</f>
        <v>0</v>
      </c>
      <c r="E286" s="237">
        <f>'1. Project Expenses'!E286</f>
        <v>0</v>
      </c>
      <c r="F286" s="238">
        <f>'1. Project Expenses'!F286</f>
        <v>0</v>
      </c>
      <c r="G286" s="239">
        <f>'1. Project Expenses'!G286</f>
        <v>0</v>
      </c>
      <c r="H286" s="240">
        <f>'1. Project Expenses'!H286</f>
        <v>0</v>
      </c>
      <c r="I286" s="241">
        <f>'1. Project Expenses'!I286</f>
        <v>0</v>
      </c>
      <c r="J286" s="242">
        <f>'1. Project Expenses'!J286</f>
        <v>0</v>
      </c>
      <c r="K286" s="115">
        <f>'1. Project Expenses'!K286</f>
        <v>0</v>
      </c>
      <c r="L286" s="243">
        <f>'1. Project Expenses'!L286</f>
        <v>0</v>
      </c>
      <c r="M286" s="244">
        <f>'1. Project Expenses'!M286</f>
        <v>0</v>
      </c>
      <c r="N286" s="245">
        <f>'1. Project Expenses'!N286</f>
        <v>0</v>
      </c>
      <c r="O286" s="226">
        <f>Table2[[#This Row],[Price Per Qty]]</f>
        <v>0</v>
      </c>
      <c r="P286" s="246">
        <f t="shared" si="24"/>
        <v>0</v>
      </c>
      <c r="Q286" s="227" t="str">
        <f>IF(Table2[[#This Row],[Total Cost of Materials for Project]]&lt;&gt;0,P286*$G$9,"")</f>
        <v/>
      </c>
      <c r="R286" s="228" t="str">
        <f>IF(Table2[[#This Row],[Total Cost of Materials for Project]]&lt;&gt;0,P286*$G$10,"")</f>
        <v/>
      </c>
      <c r="S286" s="247"/>
      <c r="T286" s="230"/>
      <c r="U286" s="230"/>
      <c r="V286" s="230"/>
      <c r="W286" s="230"/>
      <c r="X286" s="230"/>
      <c r="Y286" s="230"/>
      <c r="Z286" s="230"/>
      <c r="AA286" s="230"/>
      <c r="AB286" s="6"/>
      <c r="AC286" s="248">
        <f t="shared" si="27"/>
        <v>0</v>
      </c>
      <c r="AD286" s="18" t="e">
        <f t="shared" si="25"/>
        <v>#VALUE!</v>
      </c>
      <c r="AE286" s="18" t="e">
        <f t="shared" si="26"/>
        <v>#VALUE!</v>
      </c>
      <c r="AF286" s="249">
        <f t="shared" si="28"/>
        <v>0</v>
      </c>
      <c r="AG286" s="234">
        <f>Table1[[#This Row],[Qty Placed in Service for Project]]-Table2[[#This Row],[Qty Placed in Service for Project (MUST BE &lt;= DOCUMENTATION)]]</f>
        <v>0</v>
      </c>
      <c r="AH286" s="235">
        <f>Table1[[#This Row],[Total Cost of Materials for Project]]-Table2[[#This Row],[Total Allowable Expense]]</f>
        <v>0</v>
      </c>
      <c r="AI286" s="235" t="e">
        <f>Table1[[#This Row],[Awardee Match]]-Table2[[#This Row],[Awardee Match2]]</f>
        <v>#VALUE!</v>
      </c>
      <c r="AJ286" s="235" t="e">
        <f>Table1[[#This Row],[Program Match]]-Table2[[#This Row],[Program Match2]]</f>
        <v>#VALUE!</v>
      </c>
    </row>
    <row r="287" spans="1:36" x14ac:dyDescent="0.25">
      <c r="A287" s="219">
        <f>Table1[[#This Row],[Invoice No. ]]</f>
        <v>0</v>
      </c>
      <c r="B287" s="220">
        <f>Table1[[#This Row],[PDF Name]]</f>
        <v>0</v>
      </c>
      <c r="C287" s="221">
        <f>Table1[[#This Row],[Date of Invoice]]</f>
        <v>0</v>
      </c>
      <c r="D287" s="111">
        <f>Table1[[#This Row],[Vendor Name]]</f>
        <v>0</v>
      </c>
      <c r="E287" s="237">
        <f>'1. Project Expenses'!E287</f>
        <v>0</v>
      </c>
      <c r="F287" s="238">
        <f>'1. Project Expenses'!F287</f>
        <v>0</v>
      </c>
      <c r="G287" s="239">
        <f>'1. Project Expenses'!G287</f>
        <v>0</v>
      </c>
      <c r="H287" s="240">
        <f>'1. Project Expenses'!H287</f>
        <v>0</v>
      </c>
      <c r="I287" s="241">
        <f>'1. Project Expenses'!I287</f>
        <v>0</v>
      </c>
      <c r="J287" s="242">
        <f>'1. Project Expenses'!J287</f>
        <v>0</v>
      </c>
      <c r="K287" s="115">
        <f>'1. Project Expenses'!K287</f>
        <v>0</v>
      </c>
      <c r="L287" s="243">
        <f>'1. Project Expenses'!L287</f>
        <v>0</v>
      </c>
      <c r="M287" s="244">
        <f>'1. Project Expenses'!M287</f>
        <v>0</v>
      </c>
      <c r="N287" s="245">
        <f>'1. Project Expenses'!N287</f>
        <v>0</v>
      </c>
      <c r="O287" s="226">
        <f>Table2[[#This Row],[Price Per Qty]]</f>
        <v>0</v>
      </c>
      <c r="P287" s="246">
        <f t="shared" si="24"/>
        <v>0</v>
      </c>
      <c r="Q287" s="227" t="str">
        <f>IF(Table2[[#This Row],[Total Cost of Materials for Project]]&lt;&gt;0,P287*$G$9,"")</f>
        <v/>
      </c>
      <c r="R287" s="228" t="str">
        <f>IF(Table2[[#This Row],[Total Cost of Materials for Project]]&lt;&gt;0,P287*$G$10,"")</f>
        <v/>
      </c>
      <c r="S287" s="247"/>
      <c r="T287" s="230"/>
      <c r="U287" s="230"/>
      <c r="V287" s="230"/>
      <c r="W287" s="230"/>
      <c r="X287" s="230"/>
      <c r="Y287" s="230"/>
      <c r="Z287" s="230"/>
      <c r="AA287" s="230"/>
      <c r="AB287" s="6"/>
      <c r="AC287" s="248">
        <f t="shared" si="27"/>
        <v>0</v>
      </c>
      <c r="AD287" s="18" t="e">
        <f t="shared" si="25"/>
        <v>#VALUE!</v>
      </c>
      <c r="AE287" s="18" t="e">
        <f t="shared" si="26"/>
        <v>#VALUE!</v>
      </c>
      <c r="AF287" s="249">
        <f t="shared" si="28"/>
        <v>0</v>
      </c>
      <c r="AG287" s="234">
        <f>Table1[[#This Row],[Qty Placed in Service for Project]]-Table2[[#This Row],[Qty Placed in Service for Project (MUST BE &lt;= DOCUMENTATION)]]</f>
        <v>0</v>
      </c>
      <c r="AH287" s="235">
        <f>Table1[[#This Row],[Total Cost of Materials for Project]]-Table2[[#This Row],[Total Allowable Expense]]</f>
        <v>0</v>
      </c>
      <c r="AI287" s="235" t="e">
        <f>Table1[[#This Row],[Awardee Match]]-Table2[[#This Row],[Awardee Match2]]</f>
        <v>#VALUE!</v>
      </c>
      <c r="AJ287" s="235" t="e">
        <f>Table1[[#This Row],[Program Match]]-Table2[[#This Row],[Program Match2]]</f>
        <v>#VALUE!</v>
      </c>
    </row>
    <row r="288" spans="1:36" x14ac:dyDescent="0.25">
      <c r="A288" s="219">
        <f>Table1[[#This Row],[Invoice No. ]]</f>
        <v>0</v>
      </c>
      <c r="B288" s="220">
        <f>Table1[[#This Row],[PDF Name]]</f>
        <v>0</v>
      </c>
      <c r="C288" s="221">
        <f>Table1[[#This Row],[Date of Invoice]]</f>
        <v>0</v>
      </c>
      <c r="D288" s="111">
        <f>Table1[[#This Row],[Vendor Name]]</f>
        <v>0</v>
      </c>
      <c r="E288" s="237">
        <f>'1. Project Expenses'!E288</f>
        <v>0</v>
      </c>
      <c r="F288" s="238">
        <f>'1. Project Expenses'!F288</f>
        <v>0</v>
      </c>
      <c r="G288" s="239">
        <f>'1. Project Expenses'!G288</f>
        <v>0</v>
      </c>
      <c r="H288" s="240">
        <f>'1. Project Expenses'!H288</f>
        <v>0</v>
      </c>
      <c r="I288" s="241">
        <f>'1. Project Expenses'!I288</f>
        <v>0</v>
      </c>
      <c r="J288" s="242">
        <f>'1. Project Expenses'!J288</f>
        <v>0</v>
      </c>
      <c r="K288" s="115">
        <f>'1. Project Expenses'!K288</f>
        <v>0</v>
      </c>
      <c r="L288" s="243">
        <f>'1. Project Expenses'!L288</f>
        <v>0</v>
      </c>
      <c r="M288" s="244">
        <f>'1. Project Expenses'!M288</f>
        <v>0</v>
      </c>
      <c r="N288" s="245">
        <f>'1. Project Expenses'!N288</f>
        <v>0</v>
      </c>
      <c r="O288" s="226">
        <f>Table2[[#This Row],[Price Per Qty]]</f>
        <v>0</v>
      </c>
      <c r="P288" s="246">
        <f t="shared" si="24"/>
        <v>0</v>
      </c>
      <c r="Q288" s="227" t="str">
        <f>IF(Table2[[#This Row],[Total Cost of Materials for Project]]&lt;&gt;0,P288*$G$9,"")</f>
        <v/>
      </c>
      <c r="R288" s="228" t="str">
        <f>IF(Table2[[#This Row],[Total Cost of Materials for Project]]&lt;&gt;0,P288*$G$10,"")</f>
        <v/>
      </c>
      <c r="S288" s="247"/>
      <c r="T288" s="230"/>
      <c r="U288" s="230"/>
      <c r="V288" s="230"/>
      <c r="W288" s="230"/>
      <c r="X288" s="230"/>
      <c r="Y288" s="230"/>
      <c r="Z288" s="230"/>
      <c r="AA288" s="230"/>
      <c r="AB288" s="6"/>
      <c r="AC288" s="248">
        <f t="shared" si="27"/>
        <v>0</v>
      </c>
      <c r="AD288" s="18" t="e">
        <f t="shared" si="25"/>
        <v>#VALUE!</v>
      </c>
      <c r="AE288" s="18" t="e">
        <f t="shared" si="26"/>
        <v>#VALUE!</v>
      </c>
      <c r="AF288" s="249">
        <f t="shared" si="28"/>
        <v>0</v>
      </c>
      <c r="AG288" s="234">
        <f>Table1[[#This Row],[Qty Placed in Service for Project]]-Table2[[#This Row],[Qty Placed in Service for Project (MUST BE &lt;= DOCUMENTATION)]]</f>
        <v>0</v>
      </c>
      <c r="AH288" s="235">
        <f>Table1[[#This Row],[Total Cost of Materials for Project]]-Table2[[#This Row],[Total Allowable Expense]]</f>
        <v>0</v>
      </c>
      <c r="AI288" s="235" t="e">
        <f>Table1[[#This Row],[Awardee Match]]-Table2[[#This Row],[Awardee Match2]]</f>
        <v>#VALUE!</v>
      </c>
      <c r="AJ288" s="235" t="e">
        <f>Table1[[#This Row],[Program Match]]-Table2[[#This Row],[Program Match2]]</f>
        <v>#VALUE!</v>
      </c>
    </row>
    <row r="289" spans="1:36" x14ac:dyDescent="0.25">
      <c r="A289" s="219">
        <f>Table1[[#This Row],[Invoice No. ]]</f>
        <v>0</v>
      </c>
      <c r="B289" s="220">
        <f>Table1[[#This Row],[PDF Name]]</f>
        <v>0</v>
      </c>
      <c r="C289" s="221">
        <f>Table1[[#This Row],[Date of Invoice]]</f>
        <v>0</v>
      </c>
      <c r="D289" s="111">
        <f>Table1[[#This Row],[Vendor Name]]</f>
        <v>0</v>
      </c>
      <c r="E289" s="237">
        <f>'1. Project Expenses'!E289</f>
        <v>0</v>
      </c>
      <c r="F289" s="238">
        <f>'1. Project Expenses'!F289</f>
        <v>0</v>
      </c>
      <c r="G289" s="239">
        <f>'1. Project Expenses'!G289</f>
        <v>0</v>
      </c>
      <c r="H289" s="240">
        <f>'1. Project Expenses'!H289</f>
        <v>0</v>
      </c>
      <c r="I289" s="241">
        <f>'1. Project Expenses'!I289</f>
        <v>0</v>
      </c>
      <c r="J289" s="242">
        <f>'1. Project Expenses'!J289</f>
        <v>0</v>
      </c>
      <c r="K289" s="115">
        <f>'1. Project Expenses'!K289</f>
        <v>0</v>
      </c>
      <c r="L289" s="243">
        <f>'1. Project Expenses'!L289</f>
        <v>0</v>
      </c>
      <c r="M289" s="244">
        <f>'1. Project Expenses'!M289</f>
        <v>0</v>
      </c>
      <c r="N289" s="245">
        <f>'1. Project Expenses'!N289</f>
        <v>0</v>
      </c>
      <c r="O289" s="226">
        <f>Table2[[#This Row],[Price Per Qty]]</f>
        <v>0</v>
      </c>
      <c r="P289" s="246">
        <f t="shared" si="24"/>
        <v>0</v>
      </c>
      <c r="Q289" s="227" t="str">
        <f>IF(Table2[[#This Row],[Total Cost of Materials for Project]]&lt;&gt;0,P289*$G$9,"")</f>
        <v/>
      </c>
      <c r="R289" s="228" t="str">
        <f>IF(Table2[[#This Row],[Total Cost of Materials for Project]]&lt;&gt;0,P289*$G$10,"")</f>
        <v/>
      </c>
      <c r="S289" s="247"/>
      <c r="T289" s="230"/>
      <c r="U289" s="230"/>
      <c r="V289" s="230"/>
      <c r="W289" s="230"/>
      <c r="X289" s="230"/>
      <c r="Y289" s="230"/>
      <c r="Z289" s="230"/>
      <c r="AA289" s="230"/>
      <c r="AB289" s="6"/>
      <c r="AC289" s="248">
        <f t="shared" si="27"/>
        <v>0</v>
      </c>
      <c r="AD289" s="18" t="e">
        <f t="shared" si="25"/>
        <v>#VALUE!</v>
      </c>
      <c r="AE289" s="18" t="e">
        <f t="shared" si="26"/>
        <v>#VALUE!</v>
      </c>
      <c r="AF289" s="249">
        <f t="shared" si="28"/>
        <v>0</v>
      </c>
      <c r="AG289" s="234">
        <f>Table1[[#This Row],[Qty Placed in Service for Project]]-Table2[[#This Row],[Qty Placed in Service for Project (MUST BE &lt;= DOCUMENTATION)]]</f>
        <v>0</v>
      </c>
      <c r="AH289" s="235">
        <f>Table1[[#This Row],[Total Cost of Materials for Project]]-Table2[[#This Row],[Total Allowable Expense]]</f>
        <v>0</v>
      </c>
      <c r="AI289" s="235" t="e">
        <f>Table1[[#This Row],[Awardee Match]]-Table2[[#This Row],[Awardee Match2]]</f>
        <v>#VALUE!</v>
      </c>
      <c r="AJ289" s="235" t="e">
        <f>Table1[[#This Row],[Program Match]]-Table2[[#This Row],[Program Match2]]</f>
        <v>#VALUE!</v>
      </c>
    </row>
    <row r="290" spans="1:36" x14ac:dyDescent="0.25">
      <c r="A290" s="219">
        <f>Table1[[#This Row],[Invoice No. ]]</f>
        <v>0</v>
      </c>
      <c r="B290" s="220">
        <f>Table1[[#This Row],[PDF Name]]</f>
        <v>0</v>
      </c>
      <c r="C290" s="221">
        <f>Table1[[#This Row],[Date of Invoice]]</f>
        <v>0</v>
      </c>
      <c r="D290" s="111">
        <f>Table1[[#This Row],[Vendor Name]]</f>
        <v>0</v>
      </c>
      <c r="E290" s="237">
        <f>'1. Project Expenses'!E290</f>
        <v>0</v>
      </c>
      <c r="F290" s="238">
        <f>'1. Project Expenses'!F290</f>
        <v>0</v>
      </c>
      <c r="G290" s="239">
        <f>'1. Project Expenses'!G290</f>
        <v>0</v>
      </c>
      <c r="H290" s="240">
        <f>'1. Project Expenses'!H290</f>
        <v>0</v>
      </c>
      <c r="I290" s="241">
        <f>'1. Project Expenses'!I290</f>
        <v>0</v>
      </c>
      <c r="J290" s="242">
        <f>'1. Project Expenses'!J290</f>
        <v>0</v>
      </c>
      <c r="K290" s="115">
        <f>'1. Project Expenses'!K290</f>
        <v>0</v>
      </c>
      <c r="L290" s="243">
        <f>'1. Project Expenses'!L290</f>
        <v>0</v>
      </c>
      <c r="M290" s="244">
        <f>'1. Project Expenses'!M290</f>
        <v>0</v>
      </c>
      <c r="N290" s="245">
        <f>'1. Project Expenses'!N290</f>
        <v>0</v>
      </c>
      <c r="O290" s="226">
        <f>Table2[[#This Row],[Price Per Qty]]</f>
        <v>0</v>
      </c>
      <c r="P290" s="246">
        <f t="shared" si="24"/>
        <v>0</v>
      </c>
      <c r="Q290" s="227" t="str">
        <f>IF(Table2[[#This Row],[Total Cost of Materials for Project]]&lt;&gt;0,P290*$G$9,"")</f>
        <v/>
      </c>
      <c r="R290" s="228" t="str">
        <f>IF(Table2[[#This Row],[Total Cost of Materials for Project]]&lt;&gt;0,P290*$G$10,"")</f>
        <v/>
      </c>
      <c r="S290" s="247"/>
      <c r="T290" s="230"/>
      <c r="U290" s="230"/>
      <c r="V290" s="230"/>
      <c r="W290" s="230"/>
      <c r="X290" s="230"/>
      <c r="Y290" s="230"/>
      <c r="Z290" s="230"/>
      <c r="AA290" s="230"/>
      <c r="AB290" s="6"/>
      <c r="AC290" s="248">
        <f t="shared" si="27"/>
        <v>0</v>
      </c>
      <c r="AD290" s="18" t="e">
        <f t="shared" si="25"/>
        <v>#VALUE!</v>
      </c>
      <c r="AE290" s="18" t="e">
        <f t="shared" si="26"/>
        <v>#VALUE!</v>
      </c>
      <c r="AF290" s="249">
        <f t="shared" si="28"/>
        <v>0</v>
      </c>
      <c r="AG290" s="234">
        <f>Table1[[#This Row],[Qty Placed in Service for Project]]-Table2[[#This Row],[Qty Placed in Service for Project (MUST BE &lt;= DOCUMENTATION)]]</f>
        <v>0</v>
      </c>
      <c r="AH290" s="235">
        <f>Table1[[#This Row],[Total Cost of Materials for Project]]-Table2[[#This Row],[Total Allowable Expense]]</f>
        <v>0</v>
      </c>
      <c r="AI290" s="235" t="e">
        <f>Table1[[#This Row],[Awardee Match]]-Table2[[#This Row],[Awardee Match2]]</f>
        <v>#VALUE!</v>
      </c>
      <c r="AJ290" s="235" t="e">
        <f>Table1[[#This Row],[Program Match]]-Table2[[#This Row],[Program Match2]]</f>
        <v>#VALUE!</v>
      </c>
    </row>
    <row r="291" spans="1:36" x14ac:dyDescent="0.25">
      <c r="A291" s="219">
        <f>Table1[[#This Row],[Invoice No. ]]</f>
        <v>0</v>
      </c>
      <c r="B291" s="220">
        <f>Table1[[#This Row],[PDF Name]]</f>
        <v>0</v>
      </c>
      <c r="C291" s="221">
        <f>Table1[[#This Row],[Date of Invoice]]</f>
        <v>0</v>
      </c>
      <c r="D291" s="111">
        <f>Table1[[#This Row],[Vendor Name]]</f>
        <v>0</v>
      </c>
      <c r="E291" s="237">
        <f>'1. Project Expenses'!E291</f>
        <v>0</v>
      </c>
      <c r="F291" s="238">
        <f>'1. Project Expenses'!F291</f>
        <v>0</v>
      </c>
      <c r="G291" s="239">
        <f>'1. Project Expenses'!G291</f>
        <v>0</v>
      </c>
      <c r="H291" s="240">
        <f>'1. Project Expenses'!H291</f>
        <v>0</v>
      </c>
      <c r="I291" s="241">
        <f>'1. Project Expenses'!I291</f>
        <v>0</v>
      </c>
      <c r="J291" s="242">
        <f>'1. Project Expenses'!J291</f>
        <v>0</v>
      </c>
      <c r="K291" s="115">
        <f>'1. Project Expenses'!K291</f>
        <v>0</v>
      </c>
      <c r="L291" s="243">
        <f>'1. Project Expenses'!L291</f>
        <v>0</v>
      </c>
      <c r="M291" s="244">
        <f>'1. Project Expenses'!M291</f>
        <v>0</v>
      </c>
      <c r="N291" s="245">
        <f>'1. Project Expenses'!N291</f>
        <v>0</v>
      </c>
      <c r="O291" s="226">
        <f>Table2[[#This Row],[Price Per Qty]]</f>
        <v>0</v>
      </c>
      <c r="P291" s="246">
        <f t="shared" si="24"/>
        <v>0</v>
      </c>
      <c r="Q291" s="227" t="str">
        <f>IF(Table2[[#This Row],[Total Cost of Materials for Project]]&lt;&gt;0,P291*$G$9,"")</f>
        <v/>
      </c>
      <c r="R291" s="228" t="str">
        <f>IF(Table2[[#This Row],[Total Cost of Materials for Project]]&lt;&gt;0,P291*$G$10,"")</f>
        <v/>
      </c>
      <c r="S291" s="247"/>
      <c r="T291" s="230"/>
      <c r="U291" s="230"/>
      <c r="V291" s="230"/>
      <c r="W291" s="230"/>
      <c r="X291" s="230"/>
      <c r="Y291" s="230"/>
      <c r="Z291" s="230"/>
      <c r="AA291" s="230"/>
      <c r="AB291" s="6"/>
      <c r="AC291" s="248">
        <f t="shared" si="27"/>
        <v>0</v>
      </c>
      <c r="AD291" s="18" t="e">
        <f t="shared" si="25"/>
        <v>#VALUE!</v>
      </c>
      <c r="AE291" s="18" t="e">
        <f t="shared" si="26"/>
        <v>#VALUE!</v>
      </c>
      <c r="AF291" s="249">
        <f t="shared" si="28"/>
        <v>0</v>
      </c>
      <c r="AG291" s="234">
        <f>Table1[[#This Row],[Qty Placed in Service for Project]]-Table2[[#This Row],[Qty Placed in Service for Project (MUST BE &lt;= DOCUMENTATION)]]</f>
        <v>0</v>
      </c>
      <c r="AH291" s="235">
        <f>Table1[[#This Row],[Total Cost of Materials for Project]]-Table2[[#This Row],[Total Allowable Expense]]</f>
        <v>0</v>
      </c>
      <c r="AI291" s="235" t="e">
        <f>Table1[[#This Row],[Awardee Match]]-Table2[[#This Row],[Awardee Match2]]</f>
        <v>#VALUE!</v>
      </c>
      <c r="AJ291" s="235" t="e">
        <f>Table1[[#This Row],[Program Match]]-Table2[[#This Row],[Program Match2]]</f>
        <v>#VALUE!</v>
      </c>
    </row>
    <row r="292" spans="1:36" x14ac:dyDescent="0.25">
      <c r="A292" s="219">
        <f>Table1[[#This Row],[Invoice No. ]]</f>
        <v>0</v>
      </c>
      <c r="B292" s="220">
        <f>Table1[[#This Row],[PDF Name]]</f>
        <v>0</v>
      </c>
      <c r="C292" s="221">
        <f>Table1[[#This Row],[Date of Invoice]]</f>
        <v>0</v>
      </c>
      <c r="D292" s="111">
        <f>Table1[[#This Row],[Vendor Name]]</f>
        <v>0</v>
      </c>
      <c r="E292" s="237">
        <f>'1. Project Expenses'!E292</f>
        <v>0</v>
      </c>
      <c r="F292" s="238">
        <f>'1. Project Expenses'!F292</f>
        <v>0</v>
      </c>
      <c r="G292" s="239">
        <f>'1. Project Expenses'!G292</f>
        <v>0</v>
      </c>
      <c r="H292" s="240">
        <f>'1. Project Expenses'!H292</f>
        <v>0</v>
      </c>
      <c r="I292" s="241">
        <f>'1. Project Expenses'!I292</f>
        <v>0</v>
      </c>
      <c r="J292" s="242">
        <f>'1. Project Expenses'!J292</f>
        <v>0</v>
      </c>
      <c r="K292" s="115">
        <f>'1. Project Expenses'!K292</f>
        <v>0</v>
      </c>
      <c r="L292" s="243">
        <f>'1. Project Expenses'!L292</f>
        <v>0</v>
      </c>
      <c r="M292" s="244">
        <f>'1. Project Expenses'!M292</f>
        <v>0</v>
      </c>
      <c r="N292" s="245">
        <f>'1. Project Expenses'!N292</f>
        <v>0</v>
      </c>
      <c r="O292" s="226">
        <f>Table2[[#This Row],[Price Per Qty]]</f>
        <v>0</v>
      </c>
      <c r="P292" s="246">
        <f t="shared" si="24"/>
        <v>0</v>
      </c>
      <c r="Q292" s="227" t="str">
        <f>IF(Table2[[#This Row],[Total Cost of Materials for Project]]&lt;&gt;0,P292*$G$9,"")</f>
        <v/>
      </c>
      <c r="R292" s="228" t="str">
        <f>IF(Table2[[#This Row],[Total Cost of Materials for Project]]&lt;&gt;0,P292*$G$10,"")</f>
        <v/>
      </c>
      <c r="S292" s="247"/>
      <c r="T292" s="230"/>
      <c r="U292" s="230"/>
      <c r="V292" s="230"/>
      <c r="W292" s="230"/>
      <c r="X292" s="230"/>
      <c r="Y292" s="230"/>
      <c r="Z292" s="230"/>
      <c r="AA292" s="230"/>
      <c r="AB292" s="6"/>
      <c r="AC292" s="248">
        <f t="shared" ref="AC292:AC311" si="29">SUMIF(AA292, "Yes", P292)</f>
        <v>0</v>
      </c>
      <c r="AD292" s="18" t="e">
        <f t="shared" si="25"/>
        <v>#VALUE!</v>
      </c>
      <c r="AE292" s="18" t="e">
        <f t="shared" si="26"/>
        <v>#VALUE!</v>
      </c>
      <c r="AF292" s="249">
        <f t="shared" ref="AF292:AF311" si="30">SUMIF(AA292, "No", P292)</f>
        <v>0</v>
      </c>
      <c r="AG292" s="234">
        <f>Table1[[#This Row],[Qty Placed in Service for Project]]-Table2[[#This Row],[Qty Placed in Service for Project (MUST BE &lt;= DOCUMENTATION)]]</f>
        <v>0</v>
      </c>
      <c r="AH292" s="235">
        <f>Table1[[#This Row],[Total Cost of Materials for Project]]-Table2[[#This Row],[Total Allowable Expense]]</f>
        <v>0</v>
      </c>
      <c r="AI292" s="235" t="e">
        <f>Table1[[#This Row],[Awardee Match]]-Table2[[#This Row],[Awardee Match2]]</f>
        <v>#VALUE!</v>
      </c>
      <c r="AJ292" s="235" t="e">
        <f>Table1[[#This Row],[Program Match]]-Table2[[#This Row],[Program Match2]]</f>
        <v>#VALUE!</v>
      </c>
    </row>
    <row r="293" spans="1:36" x14ac:dyDescent="0.25">
      <c r="A293" s="219">
        <f>Table1[[#This Row],[Invoice No. ]]</f>
        <v>0</v>
      </c>
      <c r="B293" s="220">
        <f>Table1[[#This Row],[PDF Name]]</f>
        <v>0</v>
      </c>
      <c r="C293" s="221">
        <f>Table1[[#This Row],[Date of Invoice]]</f>
        <v>0</v>
      </c>
      <c r="D293" s="111">
        <f>Table1[[#This Row],[Vendor Name]]</f>
        <v>0</v>
      </c>
      <c r="E293" s="237">
        <f>'1. Project Expenses'!E293</f>
        <v>0</v>
      </c>
      <c r="F293" s="238">
        <f>'1. Project Expenses'!F293</f>
        <v>0</v>
      </c>
      <c r="G293" s="239">
        <f>'1. Project Expenses'!G293</f>
        <v>0</v>
      </c>
      <c r="H293" s="240">
        <f>'1. Project Expenses'!H293</f>
        <v>0</v>
      </c>
      <c r="I293" s="241">
        <f>'1. Project Expenses'!I293</f>
        <v>0</v>
      </c>
      <c r="J293" s="242">
        <f>'1. Project Expenses'!J293</f>
        <v>0</v>
      </c>
      <c r="K293" s="115">
        <f>'1. Project Expenses'!K293</f>
        <v>0</v>
      </c>
      <c r="L293" s="243">
        <f>'1. Project Expenses'!L293</f>
        <v>0</v>
      </c>
      <c r="M293" s="244">
        <f>'1. Project Expenses'!M293</f>
        <v>0</v>
      </c>
      <c r="N293" s="245">
        <f>'1. Project Expenses'!N293</f>
        <v>0</v>
      </c>
      <c r="O293" s="226">
        <f>Table2[[#This Row],[Price Per Qty]]</f>
        <v>0</v>
      </c>
      <c r="P293" s="246">
        <f t="shared" si="24"/>
        <v>0</v>
      </c>
      <c r="Q293" s="227" t="str">
        <f>IF(Table2[[#This Row],[Total Cost of Materials for Project]]&lt;&gt;0,P293*$G$9,"")</f>
        <v/>
      </c>
      <c r="R293" s="228" t="str">
        <f>IF(Table2[[#This Row],[Total Cost of Materials for Project]]&lt;&gt;0,P293*$G$10,"")</f>
        <v/>
      </c>
      <c r="S293" s="247"/>
      <c r="T293" s="230"/>
      <c r="U293" s="230"/>
      <c r="V293" s="230"/>
      <c r="W293" s="230"/>
      <c r="X293" s="230"/>
      <c r="Y293" s="230"/>
      <c r="Z293" s="230"/>
      <c r="AA293" s="230"/>
      <c r="AB293" s="6"/>
      <c r="AC293" s="248">
        <f t="shared" si="29"/>
        <v>0</v>
      </c>
      <c r="AD293" s="18" t="e">
        <f t="shared" si="25"/>
        <v>#VALUE!</v>
      </c>
      <c r="AE293" s="18" t="e">
        <f t="shared" si="26"/>
        <v>#VALUE!</v>
      </c>
      <c r="AF293" s="249">
        <f t="shared" si="30"/>
        <v>0</v>
      </c>
      <c r="AG293" s="234">
        <f>Table1[[#This Row],[Qty Placed in Service for Project]]-Table2[[#This Row],[Qty Placed in Service for Project (MUST BE &lt;= DOCUMENTATION)]]</f>
        <v>0</v>
      </c>
      <c r="AH293" s="235">
        <f>Table1[[#This Row],[Total Cost of Materials for Project]]-Table2[[#This Row],[Total Allowable Expense]]</f>
        <v>0</v>
      </c>
      <c r="AI293" s="235" t="e">
        <f>Table1[[#This Row],[Awardee Match]]-Table2[[#This Row],[Awardee Match2]]</f>
        <v>#VALUE!</v>
      </c>
      <c r="AJ293" s="235" t="e">
        <f>Table1[[#This Row],[Program Match]]-Table2[[#This Row],[Program Match2]]</f>
        <v>#VALUE!</v>
      </c>
    </row>
    <row r="294" spans="1:36" x14ac:dyDescent="0.25">
      <c r="A294" s="219">
        <f>Table1[[#This Row],[Invoice No. ]]</f>
        <v>0</v>
      </c>
      <c r="B294" s="220">
        <f>Table1[[#This Row],[PDF Name]]</f>
        <v>0</v>
      </c>
      <c r="C294" s="221">
        <f>Table1[[#This Row],[Date of Invoice]]</f>
        <v>0</v>
      </c>
      <c r="D294" s="111">
        <f>Table1[[#This Row],[Vendor Name]]</f>
        <v>0</v>
      </c>
      <c r="E294" s="237">
        <f>'1. Project Expenses'!E294</f>
        <v>0</v>
      </c>
      <c r="F294" s="238">
        <f>'1. Project Expenses'!F294</f>
        <v>0</v>
      </c>
      <c r="G294" s="239">
        <f>'1. Project Expenses'!G294</f>
        <v>0</v>
      </c>
      <c r="H294" s="240">
        <f>'1. Project Expenses'!H294</f>
        <v>0</v>
      </c>
      <c r="I294" s="241">
        <f>'1. Project Expenses'!I294</f>
        <v>0</v>
      </c>
      <c r="J294" s="242">
        <f>'1. Project Expenses'!J294</f>
        <v>0</v>
      </c>
      <c r="K294" s="115">
        <f>'1. Project Expenses'!K294</f>
        <v>0</v>
      </c>
      <c r="L294" s="243">
        <f>'1. Project Expenses'!L294</f>
        <v>0</v>
      </c>
      <c r="M294" s="244">
        <f>'1. Project Expenses'!M294</f>
        <v>0</v>
      </c>
      <c r="N294" s="245">
        <f>'1. Project Expenses'!N294</f>
        <v>0</v>
      </c>
      <c r="O294" s="226">
        <f>Table2[[#This Row],[Price Per Qty]]</f>
        <v>0</v>
      </c>
      <c r="P294" s="246">
        <f t="shared" si="24"/>
        <v>0</v>
      </c>
      <c r="Q294" s="227" t="str">
        <f>IF(Table2[[#This Row],[Total Cost of Materials for Project]]&lt;&gt;0,P294*$G$9,"")</f>
        <v/>
      </c>
      <c r="R294" s="228" t="str">
        <f>IF(Table2[[#This Row],[Total Cost of Materials for Project]]&lt;&gt;0,P294*$G$10,"")</f>
        <v/>
      </c>
      <c r="S294" s="247"/>
      <c r="T294" s="230"/>
      <c r="U294" s="230"/>
      <c r="V294" s="230"/>
      <c r="W294" s="230"/>
      <c r="X294" s="230"/>
      <c r="Y294" s="230"/>
      <c r="Z294" s="230"/>
      <c r="AA294" s="230"/>
      <c r="AB294" s="6"/>
      <c r="AC294" s="248">
        <f t="shared" si="29"/>
        <v>0</v>
      </c>
      <c r="AD294" s="18" t="e">
        <f t="shared" si="25"/>
        <v>#VALUE!</v>
      </c>
      <c r="AE294" s="18" t="e">
        <f t="shared" si="26"/>
        <v>#VALUE!</v>
      </c>
      <c r="AF294" s="249">
        <f t="shared" si="30"/>
        <v>0</v>
      </c>
      <c r="AG294" s="234">
        <f>Table1[[#This Row],[Qty Placed in Service for Project]]-Table2[[#This Row],[Qty Placed in Service for Project (MUST BE &lt;= DOCUMENTATION)]]</f>
        <v>0</v>
      </c>
      <c r="AH294" s="235">
        <f>Table1[[#This Row],[Total Cost of Materials for Project]]-Table2[[#This Row],[Total Allowable Expense]]</f>
        <v>0</v>
      </c>
      <c r="AI294" s="235" t="e">
        <f>Table1[[#This Row],[Awardee Match]]-Table2[[#This Row],[Awardee Match2]]</f>
        <v>#VALUE!</v>
      </c>
      <c r="AJ294" s="235" t="e">
        <f>Table1[[#This Row],[Program Match]]-Table2[[#This Row],[Program Match2]]</f>
        <v>#VALUE!</v>
      </c>
    </row>
    <row r="295" spans="1:36" x14ac:dyDescent="0.25">
      <c r="A295" s="219">
        <f>Table1[[#This Row],[Invoice No. ]]</f>
        <v>0</v>
      </c>
      <c r="B295" s="220">
        <f>Table1[[#This Row],[PDF Name]]</f>
        <v>0</v>
      </c>
      <c r="C295" s="221">
        <f>Table1[[#This Row],[Date of Invoice]]</f>
        <v>0</v>
      </c>
      <c r="D295" s="111">
        <f>Table1[[#This Row],[Vendor Name]]</f>
        <v>0</v>
      </c>
      <c r="E295" s="237">
        <f>'1. Project Expenses'!E295</f>
        <v>0</v>
      </c>
      <c r="F295" s="238">
        <f>'1. Project Expenses'!F295</f>
        <v>0</v>
      </c>
      <c r="G295" s="239">
        <f>'1. Project Expenses'!G295</f>
        <v>0</v>
      </c>
      <c r="H295" s="240">
        <f>'1. Project Expenses'!H295</f>
        <v>0</v>
      </c>
      <c r="I295" s="241">
        <f>'1. Project Expenses'!I295</f>
        <v>0</v>
      </c>
      <c r="J295" s="242">
        <f>'1. Project Expenses'!J295</f>
        <v>0</v>
      </c>
      <c r="K295" s="115">
        <f>'1. Project Expenses'!K295</f>
        <v>0</v>
      </c>
      <c r="L295" s="243">
        <f>'1. Project Expenses'!L295</f>
        <v>0</v>
      </c>
      <c r="M295" s="244">
        <f>'1. Project Expenses'!M295</f>
        <v>0</v>
      </c>
      <c r="N295" s="245">
        <f>'1. Project Expenses'!N295</f>
        <v>0</v>
      </c>
      <c r="O295" s="226">
        <f>Table2[[#This Row],[Price Per Qty]]</f>
        <v>0</v>
      </c>
      <c r="P295" s="246">
        <f t="shared" si="24"/>
        <v>0</v>
      </c>
      <c r="Q295" s="227" t="str">
        <f>IF(Table2[[#This Row],[Total Cost of Materials for Project]]&lt;&gt;0,P295*$G$9,"")</f>
        <v/>
      </c>
      <c r="R295" s="228" t="str">
        <f>IF(Table2[[#This Row],[Total Cost of Materials for Project]]&lt;&gt;0,P295*$G$10,"")</f>
        <v/>
      </c>
      <c r="S295" s="247"/>
      <c r="T295" s="230"/>
      <c r="U295" s="230"/>
      <c r="V295" s="230"/>
      <c r="W295" s="230"/>
      <c r="X295" s="230"/>
      <c r="Y295" s="230"/>
      <c r="Z295" s="230"/>
      <c r="AA295" s="230"/>
      <c r="AB295" s="6"/>
      <c r="AC295" s="248">
        <f t="shared" si="29"/>
        <v>0</v>
      </c>
      <c r="AD295" s="18" t="e">
        <f t="shared" si="25"/>
        <v>#VALUE!</v>
      </c>
      <c r="AE295" s="18" t="e">
        <f t="shared" si="26"/>
        <v>#VALUE!</v>
      </c>
      <c r="AF295" s="249">
        <f t="shared" si="30"/>
        <v>0</v>
      </c>
      <c r="AG295" s="234">
        <f>Table1[[#This Row],[Qty Placed in Service for Project]]-Table2[[#This Row],[Qty Placed in Service for Project (MUST BE &lt;= DOCUMENTATION)]]</f>
        <v>0</v>
      </c>
      <c r="AH295" s="235">
        <f>Table1[[#This Row],[Total Cost of Materials for Project]]-Table2[[#This Row],[Total Allowable Expense]]</f>
        <v>0</v>
      </c>
      <c r="AI295" s="235" t="e">
        <f>Table1[[#This Row],[Awardee Match]]-Table2[[#This Row],[Awardee Match2]]</f>
        <v>#VALUE!</v>
      </c>
      <c r="AJ295" s="235" t="e">
        <f>Table1[[#This Row],[Program Match]]-Table2[[#This Row],[Program Match2]]</f>
        <v>#VALUE!</v>
      </c>
    </row>
    <row r="296" spans="1:36" x14ac:dyDescent="0.25">
      <c r="A296" s="219">
        <f>Table1[[#This Row],[Invoice No. ]]</f>
        <v>0</v>
      </c>
      <c r="B296" s="220">
        <f>Table1[[#This Row],[PDF Name]]</f>
        <v>0</v>
      </c>
      <c r="C296" s="221">
        <f>Table1[[#This Row],[Date of Invoice]]</f>
        <v>0</v>
      </c>
      <c r="D296" s="111">
        <f>Table1[[#This Row],[Vendor Name]]</f>
        <v>0</v>
      </c>
      <c r="E296" s="237">
        <f>'1. Project Expenses'!E296</f>
        <v>0</v>
      </c>
      <c r="F296" s="238">
        <f>'1. Project Expenses'!F296</f>
        <v>0</v>
      </c>
      <c r="G296" s="239">
        <f>'1. Project Expenses'!G296</f>
        <v>0</v>
      </c>
      <c r="H296" s="240">
        <f>'1. Project Expenses'!H296</f>
        <v>0</v>
      </c>
      <c r="I296" s="241">
        <f>'1. Project Expenses'!I296</f>
        <v>0</v>
      </c>
      <c r="J296" s="242">
        <f>'1. Project Expenses'!J296</f>
        <v>0</v>
      </c>
      <c r="K296" s="115">
        <f>'1. Project Expenses'!K296</f>
        <v>0</v>
      </c>
      <c r="L296" s="243">
        <f>'1. Project Expenses'!L296</f>
        <v>0</v>
      </c>
      <c r="M296" s="244">
        <f>'1. Project Expenses'!M296</f>
        <v>0</v>
      </c>
      <c r="N296" s="245">
        <f>'1. Project Expenses'!N296</f>
        <v>0</v>
      </c>
      <c r="O296" s="226">
        <f>Table2[[#This Row],[Price Per Qty]]</f>
        <v>0</v>
      </c>
      <c r="P296" s="246">
        <f t="shared" si="24"/>
        <v>0</v>
      </c>
      <c r="Q296" s="227" t="str">
        <f>IF(Table2[[#This Row],[Total Cost of Materials for Project]]&lt;&gt;0,P296*$G$9,"")</f>
        <v/>
      </c>
      <c r="R296" s="228" t="str">
        <f>IF(Table2[[#This Row],[Total Cost of Materials for Project]]&lt;&gt;0,P296*$G$10,"")</f>
        <v/>
      </c>
      <c r="S296" s="247"/>
      <c r="T296" s="230"/>
      <c r="U296" s="230"/>
      <c r="V296" s="230"/>
      <c r="W296" s="230"/>
      <c r="X296" s="230"/>
      <c r="Y296" s="230"/>
      <c r="Z296" s="230"/>
      <c r="AA296" s="230"/>
      <c r="AB296" s="6"/>
      <c r="AC296" s="248">
        <f t="shared" si="29"/>
        <v>0</v>
      </c>
      <c r="AD296" s="18" t="e">
        <f t="shared" si="25"/>
        <v>#VALUE!</v>
      </c>
      <c r="AE296" s="18" t="e">
        <f t="shared" si="26"/>
        <v>#VALUE!</v>
      </c>
      <c r="AF296" s="249">
        <f t="shared" si="30"/>
        <v>0</v>
      </c>
      <c r="AG296" s="234">
        <f>Table1[[#This Row],[Qty Placed in Service for Project]]-Table2[[#This Row],[Qty Placed in Service for Project (MUST BE &lt;= DOCUMENTATION)]]</f>
        <v>0</v>
      </c>
      <c r="AH296" s="235">
        <f>Table1[[#This Row],[Total Cost of Materials for Project]]-Table2[[#This Row],[Total Allowable Expense]]</f>
        <v>0</v>
      </c>
      <c r="AI296" s="235" t="e">
        <f>Table1[[#This Row],[Awardee Match]]-Table2[[#This Row],[Awardee Match2]]</f>
        <v>#VALUE!</v>
      </c>
      <c r="AJ296" s="235" t="e">
        <f>Table1[[#This Row],[Program Match]]-Table2[[#This Row],[Program Match2]]</f>
        <v>#VALUE!</v>
      </c>
    </row>
    <row r="297" spans="1:36" x14ac:dyDescent="0.25">
      <c r="A297" s="219">
        <f>Table1[[#This Row],[Invoice No. ]]</f>
        <v>0</v>
      </c>
      <c r="B297" s="220">
        <f>Table1[[#This Row],[PDF Name]]</f>
        <v>0</v>
      </c>
      <c r="C297" s="221">
        <f>Table1[[#This Row],[Date of Invoice]]</f>
        <v>0</v>
      </c>
      <c r="D297" s="111">
        <f>Table1[[#This Row],[Vendor Name]]</f>
        <v>0</v>
      </c>
      <c r="E297" s="237">
        <f>'1. Project Expenses'!E297</f>
        <v>0</v>
      </c>
      <c r="F297" s="238">
        <f>'1. Project Expenses'!F297</f>
        <v>0</v>
      </c>
      <c r="G297" s="239">
        <f>'1. Project Expenses'!G297</f>
        <v>0</v>
      </c>
      <c r="H297" s="240">
        <f>'1. Project Expenses'!H297</f>
        <v>0</v>
      </c>
      <c r="I297" s="241">
        <f>'1. Project Expenses'!I297</f>
        <v>0</v>
      </c>
      <c r="J297" s="242">
        <f>'1. Project Expenses'!J297</f>
        <v>0</v>
      </c>
      <c r="K297" s="115">
        <f>'1. Project Expenses'!K297</f>
        <v>0</v>
      </c>
      <c r="L297" s="243">
        <f>'1. Project Expenses'!L297</f>
        <v>0</v>
      </c>
      <c r="M297" s="244">
        <f>'1. Project Expenses'!M297</f>
        <v>0</v>
      </c>
      <c r="N297" s="245">
        <f>'1. Project Expenses'!N297</f>
        <v>0</v>
      </c>
      <c r="O297" s="226">
        <f>Table2[[#This Row],[Price Per Qty]]</f>
        <v>0</v>
      </c>
      <c r="P297" s="246">
        <f t="shared" si="24"/>
        <v>0</v>
      </c>
      <c r="Q297" s="227" t="str">
        <f>IF(Table2[[#This Row],[Total Cost of Materials for Project]]&lt;&gt;0,P297*$G$9,"")</f>
        <v/>
      </c>
      <c r="R297" s="228" t="str">
        <f>IF(Table2[[#This Row],[Total Cost of Materials for Project]]&lt;&gt;0,P297*$G$10,"")</f>
        <v/>
      </c>
      <c r="S297" s="247"/>
      <c r="T297" s="230"/>
      <c r="U297" s="230"/>
      <c r="V297" s="230"/>
      <c r="W297" s="230"/>
      <c r="X297" s="230"/>
      <c r="Y297" s="230"/>
      <c r="Z297" s="230"/>
      <c r="AA297" s="230"/>
      <c r="AB297" s="6"/>
      <c r="AC297" s="248">
        <f t="shared" si="29"/>
        <v>0</v>
      </c>
      <c r="AD297" s="18" t="e">
        <f t="shared" si="25"/>
        <v>#VALUE!</v>
      </c>
      <c r="AE297" s="18" t="e">
        <f t="shared" si="26"/>
        <v>#VALUE!</v>
      </c>
      <c r="AF297" s="249">
        <f t="shared" si="30"/>
        <v>0</v>
      </c>
      <c r="AG297" s="234">
        <f>Table1[[#This Row],[Qty Placed in Service for Project]]-Table2[[#This Row],[Qty Placed in Service for Project (MUST BE &lt;= DOCUMENTATION)]]</f>
        <v>0</v>
      </c>
      <c r="AH297" s="235">
        <f>Table1[[#This Row],[Total Cost of Materials for Project]]-Table2[[#This Row],[Total Allowable Expense]]</f>
        <v>0</v>
      </c>
      <c r="AI297" s="235" t="e">
        <f>Table1[[#This Row],[Awardee Match]]-Table2[[#This Row],[Awardee Match2]]</f>
        <v>#VALUE!</v>
      </c>
      <c r="AJ297" s="235" t="e">
        <f>Table1[[#This Row],[Program Match]]-Table2[[#This Row],[Program Match2]]</f>
        <v>#VALUE!</v>
      </c>
    </row>
    <row r="298" spans="1:36" x14ac:dyDescent="0.25">
      <c r="A298" s="219">
        <f>Table1[[#This Row],[Invoice No. ]]</f>
        <v>0</v>
      </c>
      <c r="B298" s="220">
        <f>Table1[[#This Row],[PDF Name]]</f>
        <v>0</v>
      </c>
      <c r="C298" s="221">
        <f>Table1[[#This Row],[Date of Invoice]]</f>
        <v>0</v>
      </c>
      <c r="D298" s="111">
        <f>Table1[[#This Row],[Vendor Name]]</f>
        <v>0</v>
      </c>
      <c r="E298" s="237">
        <f>'1. Project Expenses'!E298</f>
        <v>0</v>
      </c>
      <c r="F298" s="238">
        <f>'1. Project Expenses'!F298</f>
        <v>0</v>
      </c>
      <c r="G298" s="239">
        <f>'1. Project Expenses'!G298</f>
        <v>0</v>
      </c>
      <c r="H298" s="240">
        <f>'1. Project Expenses'!H298</f>
        <v>0</v>
      </c>
      <c r="I298" s="241">
        <f>'1. Project Expenses'!I298</f>
        <v>0</v>
      </c>
      <c r="J298" s="242">
        <f>'1. Project Expenses'!J298</f>
        <v>0</v>
      </c>
      <c r="K298" s="115">
        <f>'1. Project Expenses'!K298</f>
        <v>0</v>
      </c>
      <c r="L298" s="243">
        <f>'1. Project Expenses'!L298</f>
        <v>0</v>
      </c>
      <c r="M298" s="244">
        <f>'1. Project Expenses'!M298</f>
        <v>0</v>
      </c>
      <c r="N298" s="245">
        <f>'1. Project Expenses'!N298</f>
        <v>0</v>
      </c>
      <c r="O298" s="226">
        <f>Table2[[#This Row],[Price Per Qty]]</f>
        <v>0</v>
      </c>
      <c r="P298" s="246">
        <f t="shared" si="24"/>
        <v>0</v>
      </c>
      <c r="Q298" s="227" t="str">
        <f>IF(Table2[[#This Row],[Total Cost of Materials for Project]]&lt;&gt;0,P298*$G$9,"")</f>
        <v/>
      </c>
      <c r="R298" s="228" t="str">
        <f>IF(Table2[[#This Row],[Total Cost of Materials for Project]]&lt;&gt;0,P298*$G$10,"")</f>
        <v/>
      </c>
      <c r="S298" s="247"/>
      <c r="T298" s="230"/>
      <c r="U298" s="230"/>
      <c r="V298" s="230"/>
      <c r="W298" s="230"/>
      <c r="X298" s="230"/>
      <c r="Y298" s="230"/>
      <c r="Z298" s="230"/>
      <c r="AA298" s="230"/>
      <c r="AB298" s="6"/>
      <c r="AC298" s="248">
        <f t="shared" si="29"/>
        <v>0</v>
      </c>
      <c r="AD298" s="18" t="e">
        <f t="shared" si="25"/>
        <v>#VALUE!</v>
      </c>
      <c r="AE298" s="18" t="e">
        <f t="shared" si="26"/>
        <v>#VALUE!</v>
      </c>
      <c r="AF298" s="249">
        <f t="shared" si="30"/>
        <v>0</v>
      </c>
      <c r="AG298" s="234">
        <f>Table1[[#This Row],[Qty Placed in Service for Project]]-Table2[[#This Row],[Qty Placed in Service for Project (MUST BE &lt;= DOCUMENTATION)]]</f>
        <v>0</v>
      </c>
      <c r="AH298" s="235">
        <f>Table1[[#This Row],[Total Cost of Materials for Project]]-Table2[[#This Row],[Total Allowable Expense]]</f>
        <v>0</v>
      </c>
      <c r="AI298" s="235" t="e">
        <f>Table1[[#This Row],[Awardee Match]]-Table2[[#This Row],[Awardee Match2]]</f>
        <v>#VALUE!</v>
      </c>
      <c r="AJ298" s="235" t="e">
        <f>Table1[[#This Row],[Program Match]]-Table2[[#This Row],[Program Match2]]</f>
        <v>#VALUE!</v>
      </c>
    </row>
    <row r="299" spans="1:36" x14ac:dyDescent="0.25">
      <c r="A299" s="219">
        <f>Table1[[#This Row],[Invoice No. ]]</f>
        <v>0</v>
      </c>
      <c r="B299" s="220">
        <f>Table1[[#This Row],[PDF Name]]</f>
        <v>0</v>
      </c>
      <c r="C299" s="221">
        <f>Table1[[#This Row],[Date of Invoice]]</f>
        <v>0</v>
      </c>
      <c r="D299" s="111">
        <f>Table1[[#This Row],[Vendor Name]]</f>
        <v>0</v>
      </c>
      <c r="E299" s="237">
        <f>'1. Project Expenses'!E299</f>
        <v>0</v>
      </c>
      <c r="F299" s="238">
        <f>'1. Project Expenses'!F299</f>
        <v>0</v>
      </c>
      <c r="G299" s="239">
        <f>'1. Project Expenses'!G299</f>
        <v>0</v>
      </c>
      <c r="H299" s="240">
        <f>'1. Project Expenses'!H299</f>
        <v>0</v>
      </c>
      <c r="I299" s="241">
        <f>'1. Project Expenses'!I299</f>
        <v>0</v>
      </c>
      <c r="J299" s="242">
        <f>'1. Project Expenses'!J299</f>
        <v>0</v>
      </c>
      <c r="K299" s="115">
        <f>'1. Project Expenses'!K299</f>
        <v>0</v>
      </c>
      <c r="L299" s="243">
        <f>'1. Project Expenses'!L299</f>
        <v>0</v>
      </c>
      <c r="M299" s="244">
        <f>'1. Project Expenses'!M299</f>
        <v>0</v>
      </c>
      <c r="N299" s="245">
        <f>'1. Project Expenses'!N299</f>
        <v>0</v>
      </c>
      <c r="O299" s="226">
        <f>Table2[[#This Row],[Price Per Qty]]</f>
        <v>0</v>
      </c>
      <c r="P299" s="246">
        <f t="shared" si="24"/>
        <v>0</v>
      </c>
      <c r="Q299" s="227" t="str">
        <f>IF(Table2[[#This Row],[Total Cost of Materials for Project]]&lt;&gt;0,P299*$G$9,"")</f>
        <v/>
      </c>
      <c r="R299" s="228" t="str">
        <f>IF(Table2[[#This Row],[Total Cost of Materials for Project]]&lt;&gt;0,P299*$G$10,"")</f>
        <v/>
      </c>
      <c r="S299" s="247"/>
      <c r="T299" s="230"/>
      <c r="U299" s="230"/>
      <c r="V299" s="230"/>
      <c r="W299" s="230"/>
      <c r="X299" s="230"/>
      <c r="Y299" s="230"/>
      <c r="Z299" s="230"/>
      <c r="AA299" s="230"/>
      <c r="AB299" s="6"/>
      <c r="AC299" s="248">
        <f t="shared" si="29"/>
        <v>0</v>
      </c>
      <c r="AD299" s="18" t="e">
        <f t="shared" si="25"/>
        <v>#VALUE!</v>
      </c>
      <c r="AE299" s="18" t="e">
        <f t="shared" si="26"/>
        <v>#VALUE!</v>
      </c>
      <c r="AF299" s="249">
        <f t="shared" si="30"/>
        <v>0</v>
      </c>
      <c r="AG299" s="234">
        <f>Table1[[#This Row],[Qty Placed in Service for Project]]-Table2[[#This Row],[Qty Placed in Service for Project (MUST BE &lt;= DOCUMENTATION)]]</f>
        <v>0</v>
      </c>
      <c r="AH299" s="235">
        <f>Table1[[#This Row],[Total Cost of Materials for Project]]-Table2[[#This Row],[Total Allowable Expense]]</f>
        <v>0</v>
      </c>
      <c r="AI299" s="235" t="e">
        <f>Table1[[#This Row],[Awardee Match]]-Table2[[#This Row],[Awardee Match2]]</f>
        <v>#VALUE!</v>
      </c>
      <c r="AJ299" s="235" t="e">
        <f>Table1[[#This Row],[Program Match]]-Table2[[#This Row],[Program Match2]]</f>
        <v>#VALUE!</v>
      </c>
    </row>
    <row r="300" spans="1:36" x14ac:dyDescent="0.25">
      <c r="A300" s="219">
        <f>Table1[[#This Row],[Invoice No. ]]</f>
        <v>0</v>
      </c>
      <c r="B300" s="220">
        <f>Table1[[#This Row],[PDF Name]]</f>
        <v>0</v>
      </c>
      <c r="C300" s="221">
        <f>Table1[[#This Row],[Date of Invoice]]</f>
        <v>0</v>
      </c>
      <c r="D300" s="111">
        <f>Table1[[#This Row],[Vendor Name]]</f>
        <v>0</v>
      </c>
      <c r="E300" s="237">
        <f>'1. Project Expenses'!E300</f>
        <v>0</v>
      </c>
      <c r="F300" s="238">
        <f>'1. Project Expenses'!F300</f>
        <v>0</v>
      </c>
      <c r="G300" s="239">
        <f>'1. Project Expenses'!G300</f>
        <v>0</v>
      </c>
      <c r="H300" s="240">
        <f>'1. Project Expenses'!H300</f>
        <v>0</v>
      </c>
      <c r="I300" s="241">
        <f>'1. Project Expenses'!I300</f>
        <v>0</v>
      </c>
      <c r="J300" s="242">
        <f>'1. Project Expenses'!J300</f>
        <v>0</v>
      </c>
      <c r="K300" s="115">
        <f>'1. Project Expenses'!K300</f>
        <v>0</v>
      </c>
      <c r="L300" s="243">
        <f>'1. Project Expenses'!L300</f>
        <v>0</v>
      </c>
      <c r="M300" s="244">
        <f>'1. Project Expenses'!M300</f>
        <v>0</v>
      </c>
      <c r="N300" s="245">
        <f>'1. Project Expenses'!N300</f>
        <v>0</v>
      </c>
      <c r="O300" s="226">
        <f>Table2[[#This Row],[Price Per Qty]]</f>
        <v>0</v>
      </c>
      <c r="P300" s="246">
        <f t="shared" si="24"/>
        <v>0</v>
      </c>
      <c r="Q300" s="227" t="str">
        <f>IF(Table2[[#This Row],[Total Cost of Materials for Project]]&lt;&gt;0,P300*$G$9,"")</f>
        <v/>
      </c>
      <c r="R300" s="228" t="str">
        <f>IF(Table2[[#This Row],[Total Cost of Materials for Project]]&lt;&gt;0,P300*$G$10,"")</f>
        <v/>
      </c>
      <c r="S300" s="247"/>
      <c r="T300" s="230"/>
      <c r="U300" s="230"/>
      <c r="V300" s="230"/>
      <c r="W300" s="230"/>
      <c r="X300" s="230"/>
      <c r="Y300" s="230"/>
      <c r="Z300" s="230"/>
      <c r="AA300" s="230"/>
      <c r="AB300" s="6"/>
      <c r="AC300" s="248">
        <f t="shared" si="29"/>
        <v>0</v>
      </c>
      <c r="AD300" s="18" t="e">
        <f t="shared" si="25"/>
        <v>#VALUE!</v>
      </c>
      <c r="AE300" s="18" t="e">
        <f t="shared" si="26"/>
        <v>#VALUE!</v>
      </c>
      <c r="AF300" s="249">
        <f t="shared" si="30"/>
        <v>0</v>
      </c>
      <c r="AG300" s="234">
        <f>Table1[[#This Row],[Qty Placed in Service for Project]]-Table2[[#This Row],[Qty Placed in Service for Project (MUST BE &lt;= DOCUMENTATION)]]</f>
        <v>0</v>
      </c>
      <c r="AH300" s="235">
        <f>Table1[[#This Row],[Total Cost of Materials for Project]]-Table2[[#This Row],[Total Allowable Expense]]</f>
        <v>0</v>
      </c>
      <c r="AI300" s="235" t="e">
        <f>Table1[[#This Row],[Awardee Match]]-Table2[[#This Row],[Awardee Match2]]</f>
        <v>#VALUE!</v>
      </c>
      <c r="AJ300" s="235" t="e">
        <f>Table1[[#This Row],[Program Match]]-Table2[[#This Row],[Program Match2]]</f>
        <v>#VALUE!</v>
      </c>
    </row>
    <row r="301" spans="1:36" x14ac:dyDescent="0.25">
      <c r="A301" s="219">
        <f>Table1[[#This Row],[Invoice No. ]]</f>
        <v>0</v>
      </c>
      <c r="B301" s="220">
        <f>Table1[[#This Row],[PDF Name]]</f>
        <v>0</v>
      </c>
      <c r="C301" s="221">
        <f>Table1[[#This Row],[Date of Invoice]]</f>
        <v>0</v>
      </c>
      <c r="D301" s="111">
        <f>Table1[[#This Row],[Vendor Name]]</f>
        <v>0</v>
      </c>
      <c r="E301" s="237">
        <f>'1. Project Expenses'!E301</f>
        <v>0</v>
      </c>
      <c r="F301" s="238">
        <f>'1. Project Expenses'!F301</f>
        <v>0</v>
      </c>
      <c r="G301" s="239">
        <f>'1. Project Expenses'!G301</f>
        <v>0</v>
      </c>
      <c r="H301" s="240">
        <f>'1. Project Expenses'!H301</f>
        <v>0</v>
      </c>
      <c r="I301" s="241">
        <f>'1. Project Expenses'!I301</f>
        <v>0</v>
      </c>
      <c r="J301" s="242">
        <f>'1. Project Expenses'!J301</f>
        <v>0</v>
      </c>
      <c r="K301" s="115">
        <f>'1. Project Expenses'!K301</f>
        <v>0</v>
      </c>
      <c r="L301" s="243">
        <f>'1. Project Expenses'!L301</f>
        <v>0</v>
      </c>
      <c r="M301" s="244">
        <f>'1. Project Expenses'!M301</f>
        <v>0</v>
      </c>
      <c r="N301" s="245">
        <f>'1. Project Expenses'!N301</f>
        <v>0</v>
      </c>
      <c r="O301" s="226">
        <f>Table2[[#This Row],[Price Per Qty]]</f>
        <v>0</v>
      </c>
      <c r="P301" s="246">
        <f t="shared" si="24"/>
        <v>0</v>
      </c>
      <c r="Q301" s="227" t="str">
        <f>IF(Table2[[#This Row],[Total Cost of Materials for Project]]&lt;&gt;0,P301*$G$9,"")</f>
        <v/>
      </c>
      <c r="R301" s="228" t="str">
        <f>IF(Table2[[#This Row],[Total Cost of Materials for Project]]&lt;&gt;0,P301*$G$10,"")</f>
        <v/>
      </c>
      <c r="S301" s="247"/>
      <c r="T301" s="230"/>
      <c r="U301" s="230"/>
      <c r="V301" s="230"/>
      <c r="W301" s="230"/>
      <c r="X301" s="230"/>
      <c r="Y301" s="230"/>
      <c r="Z301" s="230"/>
      <c r="AA301" s="230"/>
      <c r="AB301" s="6"/>
      <c r="AC301" s="248">
        <f t="shared" si="29"/>
        <v>0</v>
      </c>
      <c r="AD301" s="18" t="e">
        <f t="shared" si="25"/>
        <v>#VALUE!</v>
      </c>
      <c r="AE301" s="18" t="e">
        <f t="shared" si="26"/>
        <v>#VALUE!</v>
      </c>
      <c r="AF301" s="249">
        <f t="shared" si="30"/>
        <v>0</v>
      </c>
      <c r="AG301" s="234">
        <f>Table1[[#This Row],[Qty Placed in Service for Project]]-Table2[[#This Row],[Qty Placed in Service for Project (MUST BE &lt;= DOCUMENTATION)]]</f>
        <v>0</v>
      </c>
      <c r="AH301" s="235">
        <f>Table1[[#This Row],[Total Cost of Materials for Project]]-Table2[[#This Row],[Total Allowable Expense]]</f>
        <v>0</v>
      </c>
      <c r="AI301" s="235" t="e">
        <f>Table1[[#This Row],[Awardee Match]]-Table2[[#This Row],[Awardee Match2]]</f>
        <v>#VALUE!</v>
      </c>
      <c r="AJ301" s="235" t="e">
        <f>Table1[[#This Row],[Program Match]]-Table2[[#This Row],[Program Match2]]</f>
        <v>#VALUE!</v>
      </c>
    </row>
    <row r="302" spans="1:36" x14ac:dyDescent="0.25">
      <c r="A302" s="219">
        <f>Table1[[#This Row],[Invoice No. ]]</f>
        <v>0</v>
      </c>
      <c r="B302" s="220">
        <f>Table1[[#This Row],[PDF Name]]</f>
        <v>0</v>
      </c>
      <c r="C302" s="221">
        <f>Table1[[#This Row],[Date of Invoice]]</f>
        <v>0</v>
      </c>
      <c r="D302" s="111">
        <f>Table1[[#This Row],[Vendor Name]]</f>
        <v>0</v>
      </c>
      <c r="E302" s="237">
        <f>'1. Project Expenses'!E302</f>
        <v>0</v>
      </c>
      <c r="F302" s="238">
        <f>'1. Project Expenses'!F302</f>
        <v>0</v>
      </c>
      <c r="G302" s="239">
        <f>'1. Project Expenses'!G302</f>
        <v>0</v>
      </c>
      <c r="H302" s="240">
        <f>'1. Project Expenses'!H302</f>
        <v>0</v>
      </c>
      <c r="I302" s="241">
        <f>'1. Project Expenses'!I302</f>
        <v>0</v>
      </c>
      <c r="J302" s="242">
        <f>'1. Project Expenses'!J302</f>
        <v>0</v>
      </c>
      <c r="K302" s="115">
        <f>'1. Project Expenses'!K302</f>
        <v>0</v>
      </c>
      <c r="L302" s="243">
        <f>'1. Project Expenses'!L302</f>
        <v>0</v>
      </c>
      <c r="M302" s="244">
        <f>'1. Project Expenses'!M302</f>
        <v>0</v>
      </c>
      <c r="N302" s="245">
        <f>'1. Project Expenses'!N302</f>
        <v>0</v>
      </c>
      <c r="O302" s="226">
        <f>Table2[[#This Row],[Price Per Qty]]</f>
        <v>0</v>
      </c>
      <c r="P302" s="246">
        <f t="shared" si="24"/>
        <v>0</v>
      </c>
      <c r="Q302" s="227" t="str">
        <f>IF(Table2[[#This Row],[Total Cost of Materials for Project]]&lt;&gt;0,P302*$G$9,"")</f>
        <v/>
      </c>
      <c r="R302" s="228" t="str">
        <f>IF(Table2[[#This Row],[Total Cost of Materials for Project]]&lt;&gt;0,P302*$G$10,"")</f>
        <v/>
      </c>
      <c r="S302" s="247"/>
      <c r="T302" s="230"/>
      <c r="U302" s="230"/>
      <c r="V302" s="230"/>
      <c r="W302" s="230"/>
      <c r="X302" s="230"/>
      <c r="Y302" s="230"/>
      <c r="Z302" s="230"/>
      <c r="AA302" s="230"/>
      <c r="AB302" s="6"/>
      <c r="AC302" s="248">
        <f t="shared" si="29"/>
        <v>0</v>
      </c>
      <c r="AD302" s="18" t="e">
        <f t="shared" si="25"/>
        <v>#VALUE!</v>
      </c>
      <c r="AE302" s="18" t="e">
        <f t="shared" si="26"/>
        <v>#VALUE!</v>
      </c>
      <c r="AF302" s="249">
        <f t="shared" si="30"/>
        <v>0</v>
      </c>
      <c r="AG302" s="234">
        <f>Table1[[#This Row],[Qty Placed in Service for Project]]-Table2[[#This Row],[Qty Placed in Service for Project (MUST BE &lt;= DOCUMENTATION)]]</f>
        <v>0</v>
      </c>
      <c r="AH302" s="235">
        <f>Table1[[#This Row],[Total Cost of Materials for Project]]-Table2[[#This Row],[Total Allowable Expense]]</f>
        <v>0</v>
      </c>
      <c r="AI302" s="235" t="e">
        <f>Table1[[#This Row],[Awardee Match]]-Table2[[#This Row],[Awardee Match2]]</f>
        <v>#VALUE!</v>
      </c>
      <c r="AJ302" s="235" t="e">
        <f>Table1[[#This Row],[Program Match]]-Table2[[#This Row],[Program Match2]]</f>
        <v>#VALUE!</v>
      </c>
    </row>
    <row r="303" spans="1:36" x14ac:dyDescent="0.25">
      <c r="A303" s="219">
        <f>Table1[[#This Row],[Invoice No. ]]</f>
        <v>0</v>
      </c>
      <c r="B303" s="220">
        <f>Table1[[#This Row],[PDF Name]]</f>
        <v>0</v>
      </c>
      <c r="C303" s="221">
        <f>Table1[[#This Row],[Date of Invoice]]</f>
        <v>0</v>
      </c>
      <c r="D303" s="111">
        <f>Table1[[#This Row],[Vendor Name]]</f>
        <v>0</v>
      </c>
      <c r="E303" s="237">
        <f>'1. Project Expenses'!E303</f>
        <v>0</v>
      </c>
      <c r="F303" s="238">
        <f>'1. Project Expenses'!F303</f>
        <v>0</v>
      </c>
      <c r="G303" s="239">
        <f>'1. Project Expenses'!G303</f>
        <v>0</v>
      </c>
      <c r="H303" s="240">
        <f>'1. Project Expenses'!H303</f>
        <v>0</v>
      </c>
      <c r="I303" s="241">
        <f>'1. Project Expenses'!I303</f>
        <v>0</v>
      </c>
      <c r="J303" s="242">
        <f>'1. Project Expenses'!J303</f>
        <v>0</v>
      </c>
      <c r="K303" s="115">
        <f>'1. Project Expenses'!K303</f>
        <v>0</v>
      </c>
      <c r="L303" s="243">
        <f>'1. Project Expenses'!L303</f>
        <v>0</v>
      </c>
      <c r="M303" s="244">
        <f>'1. Project Expenses'!M303</f>
        <v>0</v>
      </c>
      <c r="N303" s="245">
        <f>'1. Project Expenses'!N303</f>
        <v>0</v>
      </c>
      <c r="O303" s="226">
        <f>Table2[[#This Row],[Price Per Qty]]</f>
        <v>0</v>
      </c>
      <c r="P303" s="246">
        <f t="shared" si="24"/>
        <v>0</v>
      </c>
      <c r="Q303" s="227" t="str">
        <f>IF(Table2[[#This Row],[Total Cost of Materials for Project]]&lt;&gt;0,P303*$G$9,"")</f>
        <v/>
      </c>
      <c r="R303" s="228" t="str">
        <f>IF(Table2[[#This Row],[Total Cost of Materials for Project]]&lt;&gt;0,P303*$G$10,"")</f>
        <v/>
      </c>
      <c r="S303" s="247"/>
      <c r="T303" s="230"/>
      <c r="U303" s="230"/>
      <c r="V303" s="230"/>
      <c r="W303" s="230"/>
      <c r="X303" s="230"/>
      <c r="Y303" s="230"/>
      <c r="Z303" s="230"/>
      <c r="AA303" s="230"/>
      <c r="AB303" s="6"/>
      <c r="AC303" s="248">
        <f t="shared" si="29"/>
        <v>0</v>
      </c>
      <c r="AD303" s="18" t="e">
        <f t="shared" si="25"/>
        <v>#VALUE!</v>
      </c>
      <c r="AE303" s="18" t="e">
        <f t="shared" si="26"/>
        <v>#VALUE!</v>
      </c>
      <c r="AF303" s="249">
        <f t="shared" si="30"/>
        <v>0</v>
      </c>
      <c r="AG303" s="234">
        <f>Table1[[#This Row],[Qty Placed in Service for Project]]-Table2[[#This Row],[Qty Placed in Service for Project (MUST BE &lt;= DOCUMENTATION)]]</f>
        <v>0</v>
      </c>
      <c r="AH303" s="235">
        <f>Table1[[#This Row],[Total Cost of Materials for Project]]-Table2[[#This Row],[Total Allowable Expense]]</f>
        <v>0</v>
      </c>
      <c r="AI303" s="235" t="e">
        <f>Table1[[#This Row],[Awardee Match]]-Table2[[#This Row],[Awardee Match2]]</f>
        <v>#VALUE!</v>
      </c>
      <c r="AJ303" s="235" t="e">
        <f>Table1[[#This Row],[Program Match]]-Table2[[#This Row],[Program Match2]]</f>
        <v>#VALUE!</v>
      </c>
    </row>
    <row r="304" spans="1:36" x14ac:dyDescent="0.25">
      <c r="A304" s="219">
        <f>Table1[[#This Row],[Invoice No. ]]</f>
        <v>0</v>
      </c>
      <c r="B304" s="220">
        <f>Table1[[#This Row],[PDF Name]]</f>
        <v>0</v>
      </c>
      <c r="C304" s="221">
        <f>Table1[[#This Row],[Date of Invoice]]</f>
        <v>0</v>
      </c>
      <c r="D304" s="111">
        <f>Table1[[#This Row],[Vendor Name]]</f>
        <v>0</v>
      </c>
      <c r="E304" s="237">
        <f>'1. Project Expenses'!E304</f>
        <v>0</v>
      </c>
      <c r="F304" s="238">
        <f>'1. Project Expenses'!F304</f>
        <v>0</v>
      </c>
      <c r="G304" s="239">
        <f>'1. Project Expenses'!G304</f>
        <v>0</v>
      </c>
      <c r="H304" s="240">
        <f>'1. Project Expenses'!H304</f>
        <v>0</v>
      </c>
      <c r="I304" s="241">
        <f>'1. Project Expenses'!I304</f>
        <v>0</v>
      </c>
      <c r="J304" s="242">
        <f>'1. Project Expenses'!J304</f>
        <v>0</v>
      </c>
      <c r="K304" s="115">
        <f>'1. Project Expenses'!K304</f>
        <v>0</v>
      </c>
      <c r="L304" s="243">
        <f>'1. Project Expenses'!L304</f>
        <v>0</v>
      </c>
      <c r="M304" s="244">
        <f>'1. Project Expenses'!M304</f>
        <v>0</v>
      </c>
      <c r="N304" s="245">
        <f>'1. Project Expenses'!N304</f>
        <v>0</v>
      </c>
      <c r="O304" s="226">
        <f>Table2[[#This Row],[Price Per Qty]]</f>
        <v>0</v>
      </c>
      <c r="P304" s="246">
        <f t="shared" si="24"/>
        <v>0</v>
      </c>
      <c r="Q304" s="227" t="str">
        <f>IF(Table2[[#This Row],[Total Cost of Materials for Project]]&lt;&gt;0,P304*$G$9,"")</f>
        <v/>
      </c>
      <c r="R304" s="228" t="str">
        <f>IF(Table2[[#This Row],[Total Cost of Materials for Project]]&lt;&gt;0,P304*$G$10,"")</f>
        <v/>
      </c>
      <c r="S304" s="247"/>
      <c r="T304" s="230"/>
      <c r="U304" s="230"/>
      <c r="V304" s="230"/>
      <c r="W304" s="230"/>
      <c r="X304" s="230"/>
      <c r="Y304" s="230"/>
      <c r="Z304" s="230"/>
      <c r="AA304" s="230"/>
      <c r="AB304" s="6"/>
      <c r="AC304" s="248">
        <f t="shared" si="29"/>
        <v>0</v>
      </c>
      <c r="AD304" s="18" t="e">
        <f t="shared" si="25"/>
        <v>#VALUE!</v>
      </c>
      <c r="AE304" s="18" t="e">
        <f t="shared" si="26"/>
        <v>#VALUE!</v>
      </c>
      <c r="AF304" s="249">
        <f t="shared" si="30"/>
        <v>0</v>
      </c>
      <c r="AG304" s="234">
        <f>Table1[[#This Row],[Qty Placed in Service for Project]]-Table2[[#This Row],[Qty Placed in Service for Project (MUST BE &lt;= DOCUMENTATION)]]</f>
        <v>0</v>
      </c>
      <c r="AH304" s="235">
        <f>Table1[[#This Row],[Total Cost of Materials for Project]]-Table2[[#This Row],[Total Allowable Expense]]</f>
        <v>0</v>
      </c>
      <c r="AI304" s="235" t="e">
        <f>Table1[[#This Row],[Awardee Match]]-Table2[[#This Row],[Awardee Match2]]</f>
        <v>#VALUE!</v>
      </c>
      <c r="AJ304" s="235" t="e">
        <f>Table1[[#This Row],[Program Match]]-Table2[[#This Row],[Program Match2]]</f>
        <v>#VALUE!</v>
      </c>
    </row>
    <row r="305" spans="1:36" x14ac:dyDescent="0.25">
      <c r="A305" s="219">
        <f>Table1[[#This Row],[Invoice No. ]]</f>
        <v>0</v>
      </c>
      <c r="B305" s="220">
        <f>Table1[[#This Row],[PDF Name]]</f>
        <v>0</v>
      </c>
      <c r="C305" s="221">
        <f>Table1[[#This Row],[Date of Invoice]]</f>
        <v>0</v>
      </c>
      <c r="D305" s="111">
        <f>Table1[[#This Row],[Vendor Name]]</f>
        <v>0</v>
      </c>
      <c r="E305" s="237">
        <f>'1. Project Expenses'!E305</f>
        <v>0</v>
      </c>
      <c r="F305" s="238">
        <f>'1. Project Expenses'!F305</f>
        <v>0</v>
      </c>
      <c r="G305" s="239">
        <f>'1. Project Expenses'!G305</f>
        <v>0</v>
      </c>
      <c r="H305" s="240">
        <f>'1. Project Expenses'!H305</f>
        <v>0</v>
      </c>
      <c r="I305" s="241">
        <f>'1. Project Expenses'!I305</f>
        <v>0</v>
      </c>
      <c r="J305" s="242">
        <f>'1. Project Expenses'!J305</f>
        <v>0</v>
      </c>
      <c r="K305" s="115">
        <f>'1. Project Expenses'!K305</f>
        <v>0</v>
      </c>
      <c r="L305" s="243">
        <f>'1. Project Expenses'!L305</f>
        <v>0</v>
      </c>
      <c r="M305" s="244">
        <f>'1. Project Expenses'!M305</f>
        <v>0</v>
      </c>
      <c r="N305" s="245">
        <f>'1. Project Expenses'!N305</f>
        <v>0</v>
      </c>
      <c r="O305" s="226">
        <f>Table2[[#This Row],[Price Per Qty]]</f>
        <v>0</v>
      </c>
      <c r="P305" s="246">
        <f t="shared" si="24"/>
        <v>0</v>
      </c>
      <c r="Q305" s="227" t="str">
        <f>IF(Table2[[#This Row],[Total Cost of Materials for Project]]&lt;&gt;0,P305*$G$9,"")</f>
        <v/>
      </c>
      <c r="R305" s="228" t="str">
        <f>IF(Table2[[#This Row],[Total Cost of Materials for Project]]&lt;&gt;0,P305*$G$10,"")</f>
        <v/>
      </c>
      <c r="S305" s="247"/>
      <c r="T305" s="230"/>
      <c r="U305" s="230"/>
      <c r="V305" s="230"/>
      <c r="W305" s="230"/>
      <c r="X305" s="230"/>
      <c r="Y305" s="230"/>
      <c r="Z305" s="230"/>
      <c r="AA305" s="230"/>
      <c r="AB305" s="6"/>
      <c r="AC305" s="248">
        <f t="shared" si="29"/>
        <v>0</v>
      </c>
      <c r="AD305" s="18" t="e">
        <f t="shared" si="25"/>
        <v>#VALUE!</v>
      </c>
      <c r="AE305" s="18" t="e">
        <f t="shared" si="26"/>
        <v>#VALUE!</v>
      </c>
      <c r="AF305" s="249">
        <f t="shared" si="30"/>
        <v>0</v>
      </c>
      <c r="AG305" s="234">
        <f>Table1[[#This Row],[Qty Placed in Service for Project]]-Table2[[#This Row],[Qty Placed in Service for Project (MUST BE &lt;= DOCUMENTATION)]]</f>
        <v>0</v>
      </c>
      <c r="AH305" s="235">
        <f>Table1[[#This Row],[Total Cost of Materials for Project]]-Table2[[#This Row],[Total Allowable Expense]]</f>
        <v>0</v>
      </c>
      <c r="AI305" s="235" t="e">
        <f>Table1[[#This Row],[Awardee Match]]-Table2[[#This Row],[Awardee Match2]]</f>
        <v>#VALUE!</v>
      </c>
      <c r="AJ305" s="235" t="e">
        <f>Table1[[#This Row],[Program Match]]-Table2[[#This Row],[Program Match2]]</f>
        <v>#VALUE!</v>
      </c>
    </row>
    <row r="306" spans="1:36" x14ac:dyDescent="0.25">
      <c r="A306" s="219">
        <f>Table1[[#This Row],[Invoice No. ]]</f>
        <v>0</v>
      </c>
      <c r="B306" s="220">
        <f>Table1[[#This Row],[PDF Name]]</f>
        <v>0</v>
      </c>
      <c r="C306" s="221">
        <f>Table1[[#This Row],[Date of Invoice]]</f>
        <v>0</v>
      </c>
      <c r="D306" s="111">
        <f>Table1[[#This Row],[Vendor Name]]</f>
        <v>0</v>
      </c>
      <c r="E306" s="237">
        <f>'1. Project Expenses'!E306</f>
        <v>0</v>
      </c>
      <c r="F306" s="238">
        <f>'1. Project Expenses'!F306</f>
        <v>0</v>
      </c>
      <c r="G306" s="239">
        <f>'1. Project Expenses'!G306</f>
        <v>0</v>
      </c>
      <c r="H306" s="240">
        <f>'1. Project Expenses'!H306</f>
        <v>0</v>
      </c>
      <c r="I306" s="241">
        <f>'1. Project Expenses'!I306</f>
        <v>0</v>
      </c>
      <c r="J306" s="242">
        <f>'1. Project Expenses'!J306</f>
        <v>0</v>
      </c>
      <c r="K306" s="115">
        <f>'1. Project Expenses'!K306</f>
        <v>0</v>
      </c>
      <c r="L306" s="243">
        <f>'1. Project Expenses'!L306</f>
        <v>0</v>
      </c>
      <c r="M306" s="244">
        <f>'1. Project Expenses'!M306</f>
        <v>0</v>
      </c>
      <c r="N306" s="245">
        <f>'1. Project Expenses'!N306</f>
        <v>0</v>
      </c>
      <c r="O306" s="226">
        <f>Table2[[#This Row],[Price Per Qty]]</f>
        <v>0</v>
      </c>
      <c r="P306" s="246">
        <f t="shared" si="24"/>
        <v>0</v>
      </c>
      <c r="Q306" s="227" t="str">
        <f>IF(Table2[[#This Row],[Total Cost of Materials for Project]]&lt;&gt;0,P306*$G$9,"")</f>
        <v/>
      </c>
      <c r="R306" s="228" t="str">
        <f>IF(Table2[[#This Row],[Total Cost of Materials for Project]]&lt;&gt;0,P306*$G$10,"")</f>
        <v/>
      </c>
      <c r="S306" s="247"/>
      <c r="T306" s="230"/>
      <c r="U306" s="230"/>
      <c r="V306" s="230"/>
      <c r="W306" s="230"/>
      <c r="X306" s="230"/>
      <c r="Y306" s="230"/>
      <c r="Z306" s="230"/>
      <c r="AA306" s="230"/>
      <c r="AB306" s="6"/>
      <c r="AC306" s="248">
        <f t="shared" si="29"/>
        <v>0</v>
      </c>
      <c r="AD306" s="18" t="e">
        <f t="shared" si="25"/>
        <v>#VALUE!</v>
      </c>
      <c r="AE306" s="18" t="e">
        <f t="shared" si="26"/>
        <v>#VALUE!</v>
      </c>
      <c r="AF306" s="249">
        <f t="shared" si="30"/>
        <v>0</v>
      </c>
      <c r="AG306" s="234">
        <f>Table1[[#This Row],[Qty Placed in Service for Project]]-Table2[[#This Row],[Qty Placed in Service for Project (MUST BE &lt;= DOCUMENTATION)]]</f>
        <v>0</v>
      </c>
      <c r="AH306" s="235">
        <f>Table1[[#This Row],[Total Cost of Materials for Project]]-Table2[[#This Row],[Total Allowable Expense]]</f>
        <v>0</v>
      </c>
      <c r="AI306" s="235" t="e">
        <f>Table1[[#This Row],[Awardee Match]]-Table2[[#This Row],[Awardee Match2]]</f>
        <v>#VALUE!</v>
      </c>
      <c r="AJ306" s="235" t="e">
        <f>Table1[[#This Row],[Program Match]]-Table2[[#This Row],[Program Match2]]</f>
        <v>#VALUE!</v>
      </c>
    </row>
    <row r="307" spans="1:36" x14ac:dyDescent="0.25">
      <c r="A307" s="219">
        <f>Table1[[#This Row],[Invoice No. ]]</f>
        <v>0</v>
      </c>
      <c r="B307" s="220">
        <f>Table1[[#This Row],[PDF Name]]</f>
        <v>0</v>
      </c>
      <c r="C307" s="221">
        <f>Table1[[#This Row],[Date of Invoice]]</f>
        <v>0</v>
      </c>
      <c r="D307" s="111">
        <f>Table1[[#This Row],[Vendor Name]]</f>
        <v>0</v>
      </c>
      <c r="E307" s="237">
        <f>'1. Project Expenses'!E307</f>
        <v>0</v>
      </c>
      <c r="F307" s="238">
        <f>'1. Project Expenses'!F307</f>
        <v>0</v>
      </c>
      <c r="G307" s="239">
        <f>'1. Project Expenses'!G307</f>
        <v>0</v>
      </c>
      <c r="H307" s="240">
        <f>'1. Project Expenses'!H307</f>
        <v>0</v>
      </c>
      <c r="I307" s="241">
        <f>'1. Project Expenses'!I307</f>
        <v>0</v>
      </c>
      <c r="J307" s="242">
        <f>'1. Project Expenses'!J307</f>
        <v>0</v>
      </c>
      <c r="K307" s="115">
        <f>'1. Project Expenses'!K307</f>
        <v>0</v>
      </c>
      <c r="L307" s="243">
        <f>'1. Project Expenses'!L307</f>
        <v>0</v>
      </c>
      <c r="M307" s="244">
        <f>'1. Project Expenses'!M307</f>
        <v>0</v>
      </c>
      <c r="N307" s="245">
        <f>'1. Project Expenses'!N307</f>
        <v>0</v>
      </c>
      <c r="O307" s="226">
        <f>Table2[[#This Row],[Price Per Qty]]</f>
        <v>0</v>
      </c>
      <c r="P307" s="246">
        <f t="shared" si="24"/>
        <v>0</v>
      </c>
      <c r="Q307" s="227" t="str">
        <f>IF(Table2[[#This Row],[Total Cost of Materials for Project]]&lt;&gt;0,P307*$G$9,"")</f>
        <v/>
      </c>
      <c r="R307" s="228" t="str">
        <f>IF(Table2[[#This Row],[Total Cost of Materials for Project]]&lt;&gt;0,P307*$G$10,"")</f>
        <v/>
      </c>
      <c r="S307" s="247"/>
      <c r="T307" s="230"/>
      <c r="U307" s="230"/>
      <c r="V307" s="230"/>
      <c r="W307" s="230"/>
      <c r="X307" s="230"/>
      <c r="Y307" s="230"/>
      <c r="Z307" s="230"/>
      <c r="AA307" s="230"/>
      <c r="AB307" s="6"/>
      <c r="AC307" s="248">
        <f t="shared" si="29"/>
        <v>0</v>
      </c>
      <c r="AD307" s="18" t="e">
        <f t="shared" si="25"/>
        <v>#VALUE!</v>
      </c>
      <c r="AE307" s="18" t="e">
        <f t="shared" si="26"/>
        <v>#VALUE!</v>
      </c>
      <c r="AF307" s="249">
        <f t="shared" si="30"/>
        <v>0</v>
      </c>
      <c r="AG307" s="234">
        <f>Table1[[#This Row],[Qty Placed in Service for Project]]-Table2[[#This Row],[Qty Placed in Service for Project (MUST BE &lt;= DOCUMENTATION)]]</f>
        <v>0</v>
      </c>
      <c r="AH307" s="235">
        <f>Table1[[#This Row],[Total Cost of Materials for Project]]-Table2[[#This Row],[Total Allowable Expense]]</f>
        <v>0</v>
      </c>
      <c r="AI307" s="235" t="e">
        <f>Table1[[#This Row],[Awardee Match]]-Table2[[#This Row],[Awardee Match2]]</f>
        <v>#VALUE!</v>
      </c>
      <c r="AJ307" s="235" t="e">
        <f>Table1[[#This Row],[Program Match]]-Table2[[#This Row],[Program Match2]]</f>
        <v>#VALUE!</v>
      </c>
    </row>
    <row r="308" spans="1:36" x14ac:dyDescent="0.25">
      <c r="A308" s="219">
        <f>Table1[[#This Row],[Invoice No. ]]</f>
        <v>0</v>
      </c>
      <c r="B308" s="220">
        <f>Table1[[#This Row],[PDF Name]]</f>
        <v>0</v>
      </c>
      <c r="C308" s="221">
        <f>Table1[[#This Row],[Date of Invoice]]</f>
        <v>0</v>
      </c>
      <c r="D308" s="111">
        <f>Table1[[#This Row],[Vendor Name]]</f>
        <v>0</v>
      </c>
      <c r="E308" s="237">
        <f>'1. Project Expenses'!E308</f>
        <v>0</v>
      </c>
      <c r="F308" s="238">
        <f>'1. Project Expenses'!F308</f>
        <v>0</v>
      </c>
      <c r="G308" s="239">
        <f>'1. Project Expenses'!G308</f>
        <v>0</v>
      </c>
      <c r="H308" s="240">
        <f>'1. Project Expenses'!H308</f>
        <v>0</v>
      </c>
      <c r="I308" s="241">
        <f>'1. Project Expenses'!I308</f>
        <v>0</v>
      </c>
      <c r="J308" s="242">
        <f>'1. Project Expenses'!J308</f>
        <v>0</v>
      </c>
      <c r="K308" s="115">
        <f>'1. Project Expenses'!K308</f>
        <v>0</v>
      </c>
      <c r="L308" s="243">
        <f>'1. Project Expenses'!L308</f>
        <v>0</v>
      </c>
      <c r="M308" s="244">
        <f>'1. Project Expenses'!M308</f>
        <v>0</v>
      </c>
      <c r="N308" s="245">
        <f>'1. Project Expenses'!N308</f>
        <v>0</v>
      </c>
      <c r="O308" s="226">
        <f>Table2[[#This Row],[Price Per Qty]]</f>
        <v>0</v>
      </c>
      <c r="P308" s="246">
        <f t="shared" si="24"/>
        <v>0</v>
      </c>
      <c r="Q308" s="227" t="str">
        <f>IF(Table2[[#This Row],[Total Cost of Materials for Project]]&lt;&gt;0,P308*$G$9,"")</f>
        <v/>
      </c>
      <c r="R308" s="228" t="str">
        <f>IF(Table2[[#This Row],[Total Cost of Materials for Project]]&lt;&gt;0,P308*$G$10,"")</f>
        <v/>
      </c>
      <c r="S308" s="247"/>
      <c r="T308" s="230"/>
      <c r="U308" s="230"/>
      <c r="V308" s="230"/>
      <c r="W308" s="230"/>
      <c r="X308" s="230"/>
      <c r="Y308" s="230"/>
      <c r="Z308" s="230"/>
      <c r="AA308" s="230"/>
      <c r="AB308" s="6"/>
      <c r="AC308" s="248">
        <f t="shared" si="29"/>
        <v>0</v>
      </c>
      <c r="AD308" s="18" t="e">
        <f t="shared" si="25"/>
        <v>#VALUE!</v>
      </c>
      <c r="AE308" s="18" t="e">
        <f t="shared" si="26"/>
        <v>#VALUE!</v>
      </c>
      <c r="AF308" s="249">
        <f t="shared" si="30"/>
        <v>0</v>
      </c>
      <c r="AG308" s="234">
        <f>Table1[[#This Row],[Qty Placed in Service for Project]]-Table2[[#This Row],[Qty Placed in Service for Project (MUST BE &lt;= DOCUMENTATION)]]</f>
        <v>0</v>
      </c>
      <c r="AH308" s="235">
        <f>Table1[[#This Row],[Total Cost of Materials for Project]]-Table2[[#This Row],[Total Allowable Expense]]</f>
        <v>0</v>
      </c>
      <c r="AI308" s="235" t="e">
        <f>Table1[[#This Row],[Awardee Match]]-Table2[[#This Row],[Awardee Match2]]</f>
        <v>#VALUE!</v>
      </c>
      <c r="AJ308" s="235" t="e">
        <f>Table1[[#This Row],[Program Match]]-Table2[[#This Row],[Program Match2]]</f>
        <v>#VALUE!</v>
      </c>
    </row>
    <row r="309" spans="1:36" x14ac:dyDescent="0.25">
      <c r="A309" s="219">
        <f>Table1[[#This Row],[Invoice No. ]]</f>
        <v>0</v>
      </c>
      <c r="B309" s="220">
        <f>Table1[[#This Row],[PDF Name]]</f>
        <v>0</v>
      </c>
      <c r="C309" s="221">
        <f>Table1[[#This Row],[Date of Invoice]]</f>
        <v>0</v>
      </c>
      <c r="D309" s="111">
        <f>Table1[[#This Row],[Vendor Name]]</f>
        <v>0</v>
      </c>
      <c r="E309" s="237">
        <f>'1. Project Expenses'!E309</f>
        <v>0</v>
      </c>
      <c r="F309" s="238">
        <f>'1. Project Expenses'!F309</f>
        <v>0</v>
      </c>
      <c r="G309" s="239">
        <f>'1. Project Expenses'!G309</f>
        <v>0</v>
      </c>
      <c r="H309" s="240">
        <f>'1. Project Expenses'!H309</f>
        <v>0</v>
      </c>
      <c r="I309" s="241">
        <f>'1. Project Expenses'!I309</f>
        <v>0</v>
      </c>
      <c r="J309" s="242">
        <f>'1. Project Expenses'!J309</f>
        <v>0</v>
      </c>
      <c r="K309" s="115">
        <f>'1. Project Expenses'!K309</f>
        <v>0</v>
      </c>
      <c r="L309" s="243">
        <f>'1. Project Expenses'!L309</f>
        <v>0</v>
      </c>
      <c r="M309" s="244">
        <f>'1. Project Expenses'!M309</f>
        <v>0</v>
      </c>
      <c r="N309" s="245">
        <f>'1. Project Expenses'!N309</f>
        <v>0</v>
      </c>
      <c r="O309" s="226">
        <f>Table2[[#This Row],[Price Per Qty]]</f>
        <v>0</v>
      </c>
      <c r="P309" s="246">
        <f t="shared" si="24"/>
        <v>0</v>
      </c>
      <c r="Q309" s="227" t="str">
        <f>IF(Table2[[#This Row],[Total Cost of Materials for Project]]&lt;&gt;0,P309*$G$9,"")</f>
        <v/>
      </c>
      <c r="R309" s="228" t="str">
        <f>IF(Table2[[#This Row],[Total Cost of Materials for Project]]&lt;&gt;0,P309*$G$10,"")</f>
        <v/>
      </c>
      <c r="S309" s="247"/>
      <c r="T309" s="230"/>
      <c r="U309" s="230"/>
      <c r="V309" s="230"/>
      <c r="W309" s="230"/>
      <c r="X309" s="230"/>
      <c r="Y309" s="230"/>
      <c r="Z309" s="230"/>
      <c r="AA309" s="230"/>
      <c r="AB309" s="6"/>
      <c r="AC309" s="248">
        <f t="shared" si="29"/>
        <v>0</v>
      </c>
      <c r="AD309" s="18" t="e">
        <f t="shared" si="25"/>
        <v>#VALUE!</v>
      </c>
      <c r="AE309" s="18" t="e">
        <f t="shared" si="26"/>
        <v>#VALUE!</v>
      </c>
      <c r="AF309" s="249">
        <f t="shared" si="30"/>
        <v>0</v>
      </c>
      <c r="AG309" s="234">
        <f>Table1[[#This Row],[Qty Placed in Service for Project]]-Table2[[#This Row],[Qty Placed in Service for Project (MUST BE &lt;= DOCUMENTATION)]]</f>
        <v>0</v>
      </c>
      <c r="AH309" s="235">
        <f>Table1[[#This Row],[Total Cost of Materials for Project]]-Table2[[#This Row],[Total Allowable Expense]]</f>
        <v>0</v>
      </c>
      <c r="AI309" s="235" t="e">
        <f>Table1[[#This Row],[Awardee Match]]-Table2[[#This Row],[Awardee Match2]]</f>
        <v>#VALUE!</v>
      </c>
      <c r="AJ309" s="235" t="e">
        <f>Table1[[#This Row],[Program Match]]-Table2[[#This Row],[Program Match2]]</f>
        <v>#VALUE!</v>
      </c>
    </row>
    <row r="310" spans="1:36" x14ac:dyDescent="0.25">
      <c r="A310" s="219">
        <f>Table1[[#This Row],[Invoice No. ]]</f>
        <v>0</v>
      </c>
      <c r="B310" s="220">
        <f>Table1[[#This Row],[PDF Name]]</f>
        <v>0</v>
      </c>
      <c r="C310" s="221">
        <f>Table1[[#This Row],[Date of Invoice]]</f>
        <v>0</v>
      </c>
      <c r="D310" s="111">
        <f>Table1[[#This Row],[Vendor Name]]</f>
        <v>0</v>
      </c>
      <c r="E310" s="237">
        <f>'1. Project Expenses'!E310</f>
        <v>0</v>
      </c>
      <c r="F310" s="238">
        <f>'1. Project Expenses'!F310</f>
        <v>0</v>
      </c>
      <c r="G310" s="239">
        <f>'1. Project Expenses'!G310</f>
        <v>0</v>
      </c>
      <c r="H310" s="240">
        <f>'1. Project Expenses'!H310</f>
        <v>0</v>
      </c>
      <c r="I310" s="241">
        <f>'1. Project Expenses'!I310</f>
        <v>0</v>
      </c>
      <c r="J310" s="242">
        <f>'1. Project Expenses'!J310</f>
        <v>0</v>
      </c>
      <c r="K310" s="115">
        <f>'1. Project Expenses'!K310</f>
        <v>0</v>
      </c>
      <c r="L310" s="243">
        <f>'1. Project Expenses'!L310</f>
        <v>0</v>
      </c>
      <c r="M310" s="244">
        <f>'1. Project Expenses'!M310</f>
        <v>0</v>
      </c>
      <c r="N310" s="245">
        <f>'1. Project Expenses'!N310</f>
        <v>0</v>
      </c>
      <c r="O310" s="226">
        <f>Table2[[#This Row],[Price Per Qty]]</f>
        <v>0</v>
      </c>
      <c r="P310" s="246">
        <f t="shared" si="24"/>
        <v>0</v>
      </c>
      <c r="Q310" s="227" t="str">
        <f>IF(Table2[[#This Row],[Total Cost of Materials for Project]]&lt;&gt;0,P310*$G$9,"")</f>
        <v/>
      </c>
      <c r="R310" s="228" t="str">
        <f>IF(Table2[[#This Row],[Total Cost of Materials for Project]]&lt;&gt;0,P310*$G$10,"")</f>
        <v/>
      </c>
      <c r="S310" s="247"/>
      <c r="T310" s="230"/>
      <c r="U310" s="230"/>
      <c r="V310" s="230"/>
      <c r="W310" s="230"/>
      <c r="X310" s="230"/>
      <c r="Y310" s="230"/>
      <c r="Z310" s="230"/>
      <c r="AA310" s="230"/>
      <c r="AB310" s="6"/>
      <c r="AC310" s="248">
        <f t="shared" si="29"/>
        <v>0</v>
      </c>
      <c r="AD310" s="18" t="e">
        <f t="shared" si="25"/>
        <v>#VALUE!</v>
      </c>
      <c r="AE310" s="18" t="e">
        <f t="shared" si="26"/>
        <v>#VALUE!</v>
      </c>
      <c r="AF310" s="249">
        <f t="shared" si="30"/>
        <v>0</v>
      </c>
      <c r="AG310" s="234">
        <f>Table1[[#This Row],[Qty Placed in Service for Project]]-Table2[[#This Row],[Qty Placed in Service for Project (MUST BE &lt;= DOCUMENTATION)]]</f>
        <v>0</v>
      </c>
      <c r="AH310" s="235">
        <f>Table1[[#This Row],[Total Cost of Materials for Project]]-Table2[[#This Row],[Total Allowable Expense]]</f>
        <v>0</v>
      </c>
      <c r="AI310" s="235" t="e">
        <f>Table1[[#This Row],[Awardee Match]]-Table2[[#This Row],[Awardee Match2]]</f>
        <v>#VALUE!</v>
      </c>
      <c r="AJ310" s="235" t="e">
        <f>Table1[[#This Row],[Program Match]]-Table2[[#This Row],[Program Match2]]</f>
        <v>#VALUE!</v>
      </c>
    </row>
    <row r="311" spans="1:36" x14ac:dyDescent="0.25">
      <c r="A311" s="219">
        <f>Table1[[#This Row],[Invoice No. ]]</f>
        <v>0</v>
      </c>
      <c r="B311" s="220">
        <f>Table1[[#This Row],[PDF Name]]</f>
        <v>0</v>
      </c>
      <c r="C311" s="221">
        <f>Table1[[#This Row],[Date of Invoice]]</f>
        <v>0</v>
      </c>
      <c r="D311" s="111">
        <f>Table1[[#This Row],[Vendor Name]]</f>
        <v>0</v>
      </c>
      <c r="E311" s="237">
        <f>'1. Project Expenses'!E311</f>
        <v>0</v>
      </c>
      <c r="F311" s="238">
        <f>'1. Project Expenses'!F311</f>
        <v>0</v>
      </c>
      <c r="G311" s="239">
        <f>'1. Project Expenses'!G311</f>
        <v>0</v>
      </c>
      <c r="H311" s="240">
        <f>'1. Project Expenses'!H311</f>
        <v>0</v>
      </c>
      <c r="I311" s="241">
        <f>'1. Project Expenses'!I311</f>
        <v>0</v>
      </c>
      <c r="J311" s="242">
        <f>'1. Project Expenses'!J311</f>
        <v>0</v>
      </c>
      <c r="K311" s="115">
        <f>'1. Project Expenses'!K311</f>
        <v>0</v>
      </c>
      <c r="L311" s="243">
        <f>'1. Project Expenses'!L311</f>
        <v>0</v>
      </c>
      <c r="M311" s="244">
        <f>'1. Project Expenses'!M311</f>
        <v>0</v>
      </c>
      <c r="N311" s="245">
        <f>'1. Project Expenses'!N311</f>
        <v>0</v>
      </c>
      <c r="O311" s="226">
        <f>Table2[[#This Row],[Price Per Qty]]</f>
        <v>0</v>
      </c>
      <c r="P311" s="246">
        <f t="shared" si="24"/>
        <v>0</v>
      </c>
      <c r="Q311" s="227" t="str">
        <f>IF(Table2[[#This Row],[Total Cost of Materials for Project]]&lt;&gt;0,P311*$G$9,"")</f>
        <v/>
      </c>
      <c r="R311" s="228" t="str">
        <f>IF(Table2[[#This Row],[Total Cost of Materials for Project]]&lt;&gt;0,P311*$G$10,"")</f>
        <v/>
      </c>
      <c r="S311" s="247"/>
      <c r="T311" s="230"/>
      <c r="U311" s="230"/>
      <c r="V311" s="230"/>
      <c r="W311" s="230"/>
      <c r="X311" s="230"/>
      <c r="Y311" s="230"/>
      <c r="Z311" s="230"/>
      <c r="AA311" s="230"/>
      <c r="AB311" s="6"/>
      <c r="AC311" s="248">
        <f t="shared" si="29"/>
        <v>0</v>
      </c>
      <c r="AD311" s="18" t="e">
        <f t="shared" si="25"/>
        <v>#VALUE!</v>
      </c>
      <c r="AE311" s="18" t="e">
        <f t="shared" si="26"/>
        <v>#VALUE!</v>
      </c>
      <c r="AF311" s="249">
        <f t="shared" si="30"/>
        <v>0</v>
      </c>
      <c r="AG311" s="234">
        <f>Table1[[#This Row],[Qty Placed in Service for Project]]-Table2[[#This Row],[Qty Placed in Service for Project (MUST BE &lt;= DOCUMENTATION)]]</f>
        <v>0</v>
      </c>
      <c r="AH311" s="235">
        <f>Table1[[#This Row],[Total Cost of Materials for Project]]-Table2[[#This Row],[Total Allowable Expense]]</f>
        <v>0</v>
      </c>
      <c r="AI311" s="235" t="e">
        <f>Table1[[#This Row],[Awardee Match]]-Table2[[#This Row],[Awardee Match2]]</f>
        <v>#VALUE!</v>
      </c>
      <c r="AJ311" s="235" t="e">
        <f>Table1[[#This Row],[Program Match]]-Table2[[#This Row],[Program Match2]]</f>
        <v>#VALUE!</v>
      </c>
    </row>
    <row r="312" spans="1:36" x14ac:dyDescent="0.25">
      <c r="A312" s="219">
        <f>Table1[[#This Row],[Invoice No. ]]</f>
        <v>0</v>
      </c>
      <c r="B312" s="220">
        <f>Table1[[#This Row],[PDF Name]]</f>
        <v>0</v>
      </c>
      <c r="C312" s="221">
        <f>Table1[[#This Row],[Date of Invoice]]</f>
        <v>0</v>
      </c>
      <c r="D312" s="111">
        <f>Table1[[#This Row],[Vendor Name]]</f>
        <v>0</v>
      </c>
      <c r="E312" s="237">
        <f>'1. Project Expenses'!E312</f>
        <v>0</v>
      </c>
      <c r="F312" s="238">
        <f>'1. Project Expenses'!F312</f>
        <v>0</v>
      </c>
      <c r="G312" s="239">
        <f>'1. Project Expenses'!G312</f>
        <v>0</v>
      </c>
      <c r="H312" s="240">
        <f>'1. Project Expenses'!H312</f>
        <v>0</v>
      </c>
      <c r="I312" s="241">
        <f>'1. Project Expenses'!I312</f>
        <v>0</v>
      </c>
      <c r="J312" s="242">
        <f>'1. Project Expenses'!J312</f>
        <v>0</v>
      </c>
      <c r="K312" s="115">
        <f>'1. Project Expenses'!K312</f>
        <v>0</v>
      </c>
      <c r="L312" s="243">
        <f>'1. Project Expenses'!L312</f>
        <v>0</v>
      </c>
      <c r="M312" s="244">
        <f>'1. Project Expenses'!M312</f>
        <v>0</v>
      </c>
      <c r="N312" s="245">
        <f>'1. Project Expenses'!N312</f>
        <v>0</v>
      </c>
      <c r="O312" s="226">
        <f>Table2[[#This Row],[Price Per Qty]]</f>
        <v>0</v>
      </c>
      <c r="P312" s="246">
        <f t="shared" si="24"/>
        <v>0</v>
      </c>
      <c r="Q312" s="227" t="str">
        <f>IF(Table2[[#This Row],[Total Cost of Materials for Project]]&lt;&gt;0,P312*$G$9,"")</f>
        <v/>
      </c>
      <c r="R312" s="228" t="str">
        <f>IF(Table2[[#This Row],[Total Cost of Materials for Project]]&lt;&gt;0,P312*$G$10,"")</f>
        <v/>
      </c>
      <c r="S312" s="247"/>
      <c r="T312" s="230"/>
      <c r="U312" s="230"/>
      <c r="V312" s="230"/>
      <c r="W312" s="230"/>
      <c r="X312" s="230"/>
      <c r="Y312" s="230"/>
      <c r="Z312" s="230"/>
      <c r="AA312" s="230"/>
      <c r="AB312" s="6"/>
      <c r="AC312" s="248">
        <f t="shared" ref="AC312:AC319" si="31">SUMIF(AA312, "Yes", P312)</f>
        <v>0</v>
      </c>
      <c r="AD312" s="18" t="e">
        <f t="shared" si="25"/>
        <v>#VALUE!</v>
      </c>
      <c r="AE312" s="18" t="e">
        <f t="shared" si="26"/>
        <v>#VALUE!</v>
      </c>
      <c r="AF312" s="249">
        <f t="shared" ref="AF312:AF319" si="32">SUMIF(AA312, "No", P312)</f>
        <v>0</v>
      </c>
      <c r="AG312" s="234">
        <f>Table1[[#This Row],[Qty Placed in Service for Project]]-Table2[[#This Row],[Qty Placed in Service for Project (MUST BE &lt;= DOCUMENTATION)]]</f>
        <v>0</v>
      </c>
      <c r="AH312" s="235">
        <f>Table1[[#This Row],[Total Cost of Materials for Project]]-Table2[[#This Row],[Total Allowable Expense]]</f>
        <v>0</v>
      </c>
      <c r="AI312" s="235" t="e">
        <f>Table1[[#This Row],[Awardee Match]]-Table2[[#This Row],[Awardee Match2]]</f>
        <v>#VALUE!</v>
      </c>
      <c r="AJ312" s="235" t="e">
        <f>Table1[[#This Row],[Program Match]]-Table2[[#This Row],[Program Match2]]</f>
        <v>#VALUE!</v>
      </c>
    </row>
    <row r="313" spans="1:36" x14ac:dyDescent="0.25">
      <c r="A313" s="219">
        <f>Table1[[#This Row],[Invoice No. ]]</f>
        <v>0</v>
      </c>
      <c r="B313" s="220">
        <f>Table1[[#This Row],[PDF Name]]</f>
        <v>0</v>
      </c>
      <c r="C313" s="221">
        <f>Table1[[#This Row],[Date of Invoice]]</f>
        <v>0</v>
      </c>
      <c r="D313" s="111">
        <f>Table1[[#This Row],[Vendor Name]]</f>
        <v>0</v>
      </c>
      <c r="E313" s="237">
        <f>'1. Project Expenses'!E313</f>
        <v>0</v>
      </c>
      <c r="F313" s="238">
        <f>'1. Project Expenses'!F313</f>
        <v>0</v>
      </c>
      <c r="G313" s="239">
        <f>'1. Project Expenses'!G313</f>
        <v>0</v>
      </c>
      <c r="H313" s="240">
        <f>'1. Project Expenses'!H313</f>
        <v>0</v>
      </c>
      <c r="I313" s="241">
        <f>'1. Project Expenses'!I313</f>
        <v>0</v>
      </c>
      <c r="J313" s="242">
        <f>'1. Project Expenses'!J313</f>
        <v>0</v>
      </c>
      <c r="K313" s="115">
        <f>'1. Project Expenses'!K313</f>
        <v>0</v>
      </c>
      <c r="L313" s="243">
        <f>'1. Project Expenses'!L313</f>
        <v>0</v>
      </c>
      <c r="M313" s="244">
        <f>'1. Project Expenses'!M313</f>
        <v>0</v>
      </c>
      <c r="N313" s="245">
        <f>'1. Project Expenses'!N313</f>
        <v>0</v>
      </c>
      <c r="O313" s="226">
        <f>Table2[[#This Row],[Price Per Qty]]</f>
        <v>0</v>
      </c>
      <c r="P313" s="246">
        <f t="shared" si="24"/>
        <v>0</v>
      </c>
      <c r="Q313" s="227" t="str">
        <f>IF(Table2[[#This Row],[Total Cost of Materials for Project]]&lt;&gt;0,P313*$G$9,"")</f>
        <v/>
      </c>
      <c r="R313" s="228" t="str">
        <f>IF(Table2[[#This Row],[Total Cost of Materials for Project]]&lt;&gt;0,P313*$G$10,"")</f>
        <v/>
      </c>
      <c r="S313" s="247"/>
      <c r="T313" s="230"/>
      <c r="U313" s="230"/>
      <c r="V313" s="230"/>
      <c r="W313" s="230"/>
      <c r="X313" s="230"/>
      <c r="Y313" s="230"/>
      <c r="Z313" s="230"/>
      <c r="AA313" s="230"/>
      <c r="AB313" s="6"/>
      <c r="AC313" s="248">
        <f t="shared" si="31"/>
        <v>0</v>
      </c>
      <c r="AD313" s="18" t="e">
        <f t="shared" si="25"/>
        <v>#VALUE!</v>
      </c>
      <c r="AE313" s="18" t="e">
        <f t="shared" si="26"/>
        <v>#VALUE!</v>
      </c>
      <c r="AF313" s="249">
        <f t="shared" si="32"/>
        <v>0</v>
      </c>
      <c r="AG313" s="234">
        <f>Table1[[#This Row],[Qty Placed in Service for Project]]-Table2[[#This Row],[Qty Placed in Service for Project (MUST BE &lt;= DOCUMENTATION)]]</f>
        <v>0</v>
      </c>
      <c r="AH313" s="235">
        <f>Table1[[#This Row],[Total Cost of Materials for Project]]-Table2[[#This Row],[Total Allowable Expense]]</f>
        <v>0</v>
      </c>
      <c r="AI313" s="235" t="e">
        <f>Table1[[#This Row],[Awardee Match]]-Table2[[#This Row],[Awardee Match2]]</f>
        <v>#VALUE!</v>
      </c>
      <c r="AJ313" s="235" t="e">
        <f>Table1[[#This Row],[Program Match]]-Table2[[#This Row],[Program Match2]]</f>
        <v>#VALUE!</v>
      </c>
    </row>
    <row r="314" spans="1:36" x14ac:dyDescent="0.25">
      <c r="A314" s="219">
        <f>Table1[[#This Row],[Invoice No. ]]</f>
        <v>0</v>
      </c>
      <c r="B314" s="220">
        <f>Table1[[#This Row],[PDF Name]]</f>
        <v>0</v>
      </c>
      <c r="C314" s="221">
        <f>Table1[[#This Row],[Date of Invoice]]</f>
        <v>0</v>
      </c>
      <c r="D314" s="111">
        <f>Table1[[#This Row],[Vendor Name]]</f>
        <v>0</v>
      </c>
      <c r="E314" s="237">
        <f>'1. Project Expenses'!E314</f>
        <v>0</v>
      </c>
      <c r="F314" s="238">
        <f>'1. Project Expenses'!F314</f>
        <v>0</v>
      </c>
      <c r="G314" s="239">
        <f>'1. Project Expenses'!G314</f>
        <v>0</v>
      </c>
      <c r="H314" s="240">
        <f>'1. Project Expenses'!H314</f>
        <v>0</v>
      </c>
      <c r="I314" s="241">
        <f>'1. Project Expenses'!I314</f>
        <v>0</v>
      </c>
      <c r="J314" s="242">
        <f>'1. Project Expenses'!J314</f>
        <v>0</v>
      </c>
      <c r="K314" s="115">
        <f>'1. Project Expenses'!K314</f>
        <v>0</v>
      </c>
      <c r="L314" s="243">
        <f>'1. Project Expenses'!L314</f>
        <v>0</v>
      </c>
      <c r="M314" s="244">
        <f>'1. Project Expenses'!M314</f>
        <v>0</v>
      </c>
      <c r="N314" s="245">
        <f>'1. Project Expenses'!N314</f>
        <v>0</v>
      </c>
      <c r="O314" s="226">
        <f>Table2[[#This Row],[Price Per Qty]]</f>
        <v>0</v>
      </c>
      <c r="P314" s="246">
        <f t="shared" si="24"/>
        <v>0</v>
      </c>
      <c r="Q314" s="227" t="str">
        <f>IF(Table2[[#This Row],[Total Cost of Materials for Project]]&lt;&gt;0,P314*$G$9,"")</f>
        <v/>
      </c>
      <c r="R314" s="228" t="str">
        <f>IF(Table2[[#This Row],[Total Cost of Materials for Project]]&lt;&gt;0,P314*$G$10,"")</f>
        <v/>
      </c>
      <c r="S314" s="247"/>
      <c r="T314" s="230"/>
      <c r="U314" s="230"/>
      <c r="V314" s="230"/>
      <c r="W314" s="230"/>
      <c r="X314" s="230"/>
      <c r="Y314" s="230"/>
      <c r="Z314" s="230"/>
      <c r="AA314" s="230"/>
      <c r="AB314" s="6"/>
      <c r="AC314" s="248">
        <f t="shared" si="31"/>
        <v>0</v>
      </c>
      <c r="AD314" s="18" t="e">
        <f t="shared" si="25"/>
        <v>#VALUE!</v>
      </c>
      <c r="AE314" s="18" t="e">
        <f t="shared" si="26"/>
        <v>#VALUE!</v>
      </c>
      <c r="AF314" s="249">
        <f t="shared" si="32"/>
        <v>0</v>
      </c>
      <c r="AG314" s="234">
        <f>Table1[[#This Row],[Qty Placed in Service for Project]]-Table2[[#This Row],[Qty Placed in Service for Project (MUST BE &lt;= DOCUMENTATION)]]</f>
        <v>0</v>
      </c>
      <c r="AH314" s="235">
        <f>Table1[[#This Row],[Total Cost of Materials for Project]]-Table2[[#This Row],[Total Allowable Expense]]</f>
        <v>0</v>
      </c>
      <c r="AI314" s="235" t="e">
        <f>Table1[[#This Row],[Awardee Match]]-Table2[[#This Row],[Awardee Match2]]</f>
        <v>#VALUE!</v>
      </c>
      <c r="AJ314" s="235" t="e">
        <f>Table1[[#This Row],[Program Match]]-Table2[[#This Row],[Program Match2]]</f>
        <v>#VALUE!</v>
      </c>
    </row>
    <row r="315" spans="1:36" x14ac:dyDescent="0.25">
      <c r="A315" s="219">
        <f>Table1[[#This Row],[Invoice No. ]]</f>
        <v>0</v>
      </c>
      <c r="B315" s="220">
        <f>Table1[[#This Row],[PDF Name]]</f>
        <v>0</v>
      </c>
      <c r="C315" s="221">
        <f>Table1[[#This Row],[Date of Invoice]]</f>
        <v>0</v>
      </c>
      <c r="D315" s="111">
        <f>Table1[[#This Row],[Vendor Name]]</f>
        <v>0</v>
      </c>
      <c r="E315" s="237">
        <f>'1. Project Expenses'!E315</f>
        <v>0</v>
      </c>
      <c r="F315" s="238">
        <f>'1. Project Expenses'!F315</f>
        <v>0</v>
      </c>
      <c r="G315" s="239">
        <f>'1. Project Expenses'!G315</f>
        <v>0</v>
      </c>
      <c r="H315" s="240">
        <f>'1. Project Expenses'!H315</f>
        <v>0</v>
      </c>
      <c r="I315" s="241">
        <f>'1. Project Expenses'!I315</f>
        <v>0</v>
      </c>
      <c r="J315" s="242">
        <f>'1. Project Expenses'!J315</f>
        <v>0</v>
      </c>
      <c r="K315" s="115">
        <f>'1. Project Expenses'!K315</f>
        <v>0</v>
      </c>
      <c r="L315" s="243">
        <f>'1. Project Expenses'!L315</f>
        <v>0</v>
      </c>
      <c r="M315" s="244">
        <f>'1. Project Expenses'!M315</f>
        <v>0</v>
      </c>
      <c r="N315" s="245">
        <f>'1. Project Expenses'!N315</f>
        <v>0</v>
      </c>
      <c r="O315" s="226">
        <f>Table2[[#This Row],[Price Per Qty]]</f>
        <v>0</v>
      </c>
      <c r="P315" s="246">
        <f t="shared" si="24"/>
        <v>0</v>
      </c>
      <c r="Q315" s="227" t="str">
        <f>IF(Table2[[#This Row],[Total Cost of Materials for Project]]&lt;&gt;0,P315*$G$9,"")</f>
        <v/>
      </c>
      <c r="R315" s="228" t="str">
        <f>IF(Table2[[#This Row],[Total Cost of Materials for Project]]&lt;&gt;0,P315*$G$10,"")</f>
        <v/>
      </c>
      <c r="S315" s="247"/>
      <c r="T315" s="230"/>
      <c r="U315" s="230"/>
      <c r="V315" s="230"/>
      <c r="W315" s="230"/>
      <c r="X315" s="230"/>
      <c r="Y315" s="230"/>
      <c r="Z315" s="230"/>
      <c r="AA315" s="230"/>
      <c r="AB315" s="6"/>
      <c r="AC315" s="248">
        <f t="shared" si="31"/>
        <v>0</v>
      </c>
      <c r="AD315" s="18" t="e">
        <f t="shared" si="25"/>
        <v>#VALUE!</v>
      </c>
      <c r="AE315" s="18" t="e">
        <f t="shared" si="26"/>
        <v>#VALUE!</v>
      </c>
      <c r="AF315" s="249">
        <f t="shared" si="32"/>
        <v>0</v>
      </c>
      <c r="AG315" s="234">
        <f>Table1[[#This Row],[Qty Placed in Service for Project]]-Table2[[#This Row],[Qty Placed in Service for Project (MUST BE &lt;= DOCUMENTATION)]]</f>
        <v>0</v>
      </c>
      <c r="AH315" s="235">
        <f>Table1[[#This Row],[Total Cost of Materials for Project]]-Table2[[#This Row],[Total Allowable Expense]]</f>
        <v>0</v>
      </c>
      <c r="AI315" s="235" t="e">
        <f>Table1[[#This Row],[Awardee Match]]-Table2[[#This Row],[Awardee Match2]]</f>
        <v>#VALUE!</v>
      </c>
      <c r="AJ315" s="235" t="e">
        <f>Table1[[#This Row],[Program Match]]-Table2[[#This Row],[Program Match2]]</f>
        <v>#VALUE!</v>
      </c>
    </row>
    <row r="316" spans="1:36" x14ac:dyDescent="0.25">
      <c r="A316" s="219">
        <f>Table1[[#This Row],[Invoice No. ]]</f>
        <v>0</v>
      </c>
      <c r="B316" s="220">
        <f>Table1[[#This Row],[PDF Name]]</f>
        <v>0</v>
      </c>
      <c r="C316" s="221">
        <f>Table1[[#This Row],[Date of Invoice]]</f>
        <v>0</v>
      </c>
      <c r="D316" s="111">
        <f>Table1[[#This Row],[Vendor Name]]</f>
        <v>0</v>
      </c>
      <c r="E316" s="237">
        <f>'1. Project Expenses'!E316</f>
        <v>0</v>
      </c>
      <c r="F316" s="238">
        <f>'1. Project Expenses'!F316</f>
        <v>0</v>
      </c>
      <c r="G316" s="239">
        <f>'1. Project Expenses'!G316</f>
        <v>0</v>
      </c>
      <c r="H316" s="240">
        <f>'1. Project Expenses'!H316</f>
        <v>0</v>
      </c>
      <c r="I316" s="241">
        <f>'1. Project Expenses'!I316</f>
        <v>0</v>
      </c>
      <c r="J316" s="242">
        <f>'1. Project Expenses'!J316</f>
        <v>0</v>
      </c>
      <c r="K316" s="115">
        <f>'1. Project Expenses'!K316</f>
        <v>0</v>
      </c>
      <c r="L316" s="243">
        <f>'1. Project Expenses'!L316</f>
        <v>0</v>
      </c>
      <c r="M316" s="244">
        <f>'1. Project Expenses'!M316</f>
        <v>0</v>
      </c>
      <c r="N316" s="245">
        <f>'1. Project Expenses'!N316</f>
        <v>0</v>
      </c>
      <c r="O316" s="226">
        <f>Table2[[#This Row],[Price Per Qty]]</f>
        <v>0</v>
      </c>
      <c r="P316" s="246">
        <f t="shared" si="24"/>
        <v>0</v>
      </c>
      <c r="Q316" s="227" t="str">
        <f>IF(Table2[[#This Row],[Total Cost of Materials for Project]]&lt;&gt;0,P316*$G$9,"")</f>
        <v/>
      </c>
      <c r="R316" s="228" t="str">
        <f>IF(Table2[[#This Row],[Total Cost of Materials for Project]]&lt;&gt;0,P316*$G$10,"")</f>
        <v/>
      </c>
      <c r="S316" s="247"/>
      <c r="T316" s="230"/>
      <c r="U316" s="230"/>
      <c r="V316" s="230"/>
      <c r="W316" s="230"/>
      <c r="X316" s="230"/>
      <c r="Y316" s="230"/>
      <c r="Z316" s="230"/>
      <c r="AA316" s="230"/>
      <c r="AB316" s="6"/>
      <c r="AC316" s="248">
        <f t="shared" si="31"/>
        <v>0</v>
      </c>
      <c r="AD316" s="18" t="e">
        <f t="shared" si="25"/>
        <v>#VALUE!</v>
      </c>
      <c r="AE316" s="18" t="e">
        <f t="shared" si="26"/>
        <v>#VALUE!</v>
      </c>
      <c r="AF316" s="249">
        <f t="shared" si="32"/>
        <v>0</v>
      </c>
      <c r="AG316" s="234">
        <f>Table1[[#This Row],[Qty Placed in Service for Project]]-Table2[[#This Row],[Qty Placed in Service for Project (MUST BE &lt;= DOCUMENTATION)]]</f>
        <v>0</v>
      </c>
      <c r="AH316" s="235">
        <f>Table1[[#This Row],[Total Cost of Materials for Project]]-Table2[[#This Row],[Total Allowable Expense]]</f>
        <v>0</v>
      </c>
      <c r="AI316" s="235" t="e">
        <f>Table1[[#This Row],[Awardee Match]]-Table2[[#This Row],[Awardee Match2]]</f>
        <v>#VALUE!</v>
      </c>
      <c r="AJ316" s="235" t="e">
        <f>Table1[[#This Row],[Program Match]]-Table2[[#This Row],[Program Match2]]</f>
        <v>#VALUE!</v>
      </c>
    </row>
    <row r="317" spans="1:36" x14ac:dyDescent="0.25">
      <c r="A317" s="219">
        <f>Table1[[#This Row],[Invoice No. ]]</f>
        <v>0</v>
      </c>
      <c r="B317" s="220">
        <f>Table1[[#This Row],[PDF Name]]</f>
        <v>0</v>
      </c>
      <c r="C317" s="221">
        <f>Table1[[#This Row],[Date of Invoice]]</f>
        <v>0</v>
      </c>
      <c r="D317" s="111">
        <f>Table1[[#This Row],[Vendor Name]]</f>
        <v>0</v>
      </c>
      <c r="E317" s="237">
        <f>'1. Project Expenses'!E317</f>
        <v>0</v>
      </c>
      <c r="F317" s="238">
        <f>'1. Project Expenses'!F317</f>
        <v>0</v>
      </c>
      <c r="G317" s="239">
        <f>'1. Project Expenses'!G317</f>
        <v>0</v>
      </c>
      <c r="H317" s="240">
        <f>'1. Project Expenses'!H317</f>
        <v>0</v>
      </c>
      <c r="I317" s="241">
        <f>'1. Project Expenses'!I317</f>
        <v>0</v>
      </c>
      <c r="J317" s="242">
        <f>'1. Project Expenses'!J317</f>
        <v>0</v>
      </c>
      <c r="K317" s="115">
        <f>'1. Project Expenses'!K317</f>
        <v>0</v>
      </c>
      <c r="L317" s="243">
        <f>'1. Project Expenses'!L317</f>
        <v>0</v>
      </c>
      <c r="M317" s="244">
        <f>'1. Project Expenses'!M317</f>
        <v>0</v>
      </c>
      <c r="N317" s="245">
        <f>'1. Project Expenses'!N317</f>
        <v>0</v>
      </c>
      <c r="O317" s="226">
        <f>Table2[[#This Row],[Price Per Qty]]</f>
        <v>0</v>
      </c>
      <c r="P317" s="246">
        <f t="shared" si="24"/>
        <v>0</v>
      </c>
      <c r="Q317" s="227" t="str">
        <f>IF(Table2[[#This Row],[Total Cost of Materials for Project]]&lt;&gt;0,P317*$G$9,"")</f>
        <v/>
      </c>
      <c r="R317" s="228" t="str">
        <f>IF(Table2[[#This Row],[Total Cost of Materials for Project]]&lt;&gt;0,P317*$G$10,"")</f>
        <v/>
      </c>
      <c r="S317" s="247"/>
      <c r="T317" s="230"/>
      <c r="U317" s="230"/>
      <c r="V317" s="230"/>
      <c r="W317" s="230"/>
      <c r="X317" s="230"/>
      <c r="Y317" s="230"/>
      <c r="Z317" s="230"/>
      <c r="AA317" s="230"/>
      <c r="AB317" s="6"/>
      <c r="AC317" s="248">
        <f t="shared" si="31"/>
        <v>0</v>
      </c>
      <c r="AD317" s="18" t="e">
        <f t="shared" si="25"/>
        <v>#VALUE!</v>
      </c>
      <c r="AE317" s="18" t="e">
        <f t="shared" si="26"/>
        <v>#VALUE!</v>
      </c>
      <c r="AF317" s="249">
        <f t="shared" si="32"/>
        <v>0</v>
      </c>
      <c r="AG317" s="234">
        <f>Table1[[#This Row],[Qty Placed in Service for Project]]-Table2[[#This Row],[Qty Placed in Service for Project (MUST BE &lt;= DOCUMENTATION)]]</f>
        <v>0</v>
      </c>
      <c r="AH317" s="235">
        <f>Table1[[#This Row],[Total Cost of Materials for Project]]-Table2[[#This Row],[Total Allowable Expense]]</f>
        <v>0</v>
      </c>
      <c r="AI317" s="235" t="e">
        <f>Table1[[#This Row],[Awardee Match]]-Table2[[#This Row],[Awardee Match2]]</f>
        <v>#VALUE!</v>
      </c>
      <c r="AJ317" s="235" t="e">
        <f>Table1[[#This Row],[Program Match]]-Table2[[#This Row],[Program Match2]]</f>
        <v>#VALUE!</v>
      </c>
    </row>
    <row r="318" spans="1:36" x14ac:dyDescent="0.25">
      <c r="A318" s="219">
        <f>Table1[[#This Row],[Invoice No. ]]</f>
        <v>0</v>
      </c>
      <c r="B318" s="220">
        <f>Table1[[#This Row],[PDF Name]]</f>
        <v>0</v>
      </c>
      <c r="C318" s="221">
        <f>Table1[[#This Row],[Date of Invoice]]</f>
        <v>0</v>
      </c>
      <c r="D318" s="111">
        <f>Table1[[#This Row],[Vendor Name]]</f>
        <v>0</v>
      </c>
      <c r="E318" s="237">
        <f>'1. Project Expenses'!E318</f>
        <v>0</v>
      </c>
      <c r="F318" s="238">
        <f>'1. Project Expenses'!F318</f>
        <v>0</v>
      </c>
      <c r="G318" s="239">
        <f>'1. Project Expenses'!G318</f>
        <v>0</v>
      </c>
      <c r="H318" s="240">
        <f>'1. Project Expenses'!H318</f>
        <v>0</v>
      </c>
      <c r="I318" s="241">
        <f>'1. Project Expenses'!I318</f>
        <v>0</v>
      </c>
      <c r="J318" s="242">
        <f>'1. Project Expenses'!J318</f>
        <v>0</v>
      </c>
      <c r="K318" s="115">
        <f>'1. Project Expenses'!K318</f>
        <v>0</v>
      </c>
      <c r="L318" s="243">
        <f>'1. Project Expenses'!L318</f>
        <v>0</v>
      </c>
      <c r="M318" s="244">
        <f>'1. Project Expenses'!M318</f>
        <v>0</v>
      </c>
      <c r="N318" s="245">
        <f>'1. Project Expenses'!N318</f>
        <v>0</v>
      </c>
      <c r="O318" s="226">
        <f>Table2[[#This Row],[Price Per Qty]]</f>
        <v>0</v>
      </c>
      <c r="P318" s="246">
        <f t="shared" si="24"/>
        <v>0</v>
      </c>
      <c r="Q318" s="227" t="str">
        <f>IF(Table2[[#This Row],[Total Cost of Materials for Project]]&lt;&gt;0,P318*$G$9,"")</f>
        <v/>
      </c>
      <c r="R318" s="228" t="str">
        <f>IF(Table2[[#This Row],[Total Cost of Materials for Project]]&lt;&gt;0,P318*$G$10,"")</f>
        <v/>
      </c>
      <c r="S318" s="247"/>
      <c r="T318" s="230"/>
      <c r="U318" s="230"/>
      <c r="V318" s="230"/>
      <c r="W318" s="230"/>
      <c r="X318" s="230"/>
      <c r="Y318" s="230"/>
      <c r="Z318" s="230"/>
      <c r="AA318" s="230"/>
      <c r="AB318" s="6"/>
      <c r="AC318" s="248">
        <f t="shared" si="31"/>
        <v>0</v>
      </c>
      <c r="AD318" s="18" t="e">
        <f t="shared" si="25"/>
        <v>#VALUE!</v>
      </c>
      <c r="AE318" s="18" t="e">
        <f t="shared" si="26"/>
        <v>#VALUE!</v>
      </c>
      <c r="AF318" s="249">
        <f t="shared" si="32"/>
        <v>0</v>
      </c>
      <c r="AG318" s="234">
        <f>Table1[[#This Row],[Qty Placed in Service for Project]]-Table2[[#This Row],[Qty Placed in Service for Project (MUST BE &lt;= DOCUMENTATION)]]</f>
        <v>0</v>
      </c>
      <c r="AH318" s="235">
        <f>Table1[[#This Row],[Total Cost of Materials for Project]]-Table2[[#This Row],[Total Allowable Expense]]</f>
        <v>0</v>
      </c>
      <c r="AI318" s="235" t="e">
        <f>Table1[[#This Row],[Awardee Match]]-Table2[[#This Row],[Awardee Match2]]</f>
        <v>#VALUE!</v>
      </c>
      <c r="AJ318" s="235" t="e">
        <f>Table1[[#This Row],[Program Match]]-Table2[[#This Row],[Program Match2]]</f>
        <v>#VALUE!</v>
      </c>
    </row>
    <row r="319" spans="1:36" x14ac:dyDescent="0.25">
      <c r="A319" s="219">
        <f>Table1[[#This Row],[Invoice No. ]]</f>
        <v>0</v>
      </c>
      <c r="B319" s="220">
        <f>Table1[[#This Row],[PDF Name]]</f>
        <v>0</v>
      </c>
      <c r="C319" s="221">
        <f>Table1[[#This Row],[Date of Invoice]]</f>
        <v>0</v>
      </c>
      <c r="D319" s="111">
        <f>Table1[[#This Row],[Vendor Name]]</f>
        <v>0</v>
      </c>
      <c r="E319" s="237">
        <f>'1. Project Expenses'!E319</f>
        <v>0</v>
      </c>
      <c r="F319" s="238">
        <f>'1. Project Expenses'!F319</f>
        <v>0</v>
      </c>
      <c r="G319" s="239">
        <f>'1. Project Expenses'!G319</f>
        <v>0</v>
      </c>
      <c r="H319" s="240">
        <f>'1. Project Expenses'!H319</f>
        <v>0</v>
      </c>
      <c r="I319" s="241">
        <f>'1. Project Expenses'!I319</f>
        <v>0</v>
      </c>
      <c r="J319" s="242">
        <f>'1. Project Expenses'!J319</f>
        <v>0</v>
      </c>
      <c r="K319" s="115">
        <f>'1. Project Expenses'!K319</f>
        <v>0</v>
      </c>
      <c r="L319" s="243">
        <f>'1. Project Expenses'!L319</f>
        <v>0</v>
      </c>
      <c r="M319" s="244">
        <f>'1. Project Expenses'!M319</f>
        <v>0</v>
      </c>
      <c r="N319" s="245">
        <f>'1. Project Expenses'!N319</f>
        <v>0</v>
      </c>
      <c r="O319" s="226">
        <f>Table2[[#This Row],[Price Per Qty]]</f>
        <v>0</v>
      </c>
      <c r="P319" s="246">
        <f t="shared" si="24"/>
        <v>0</v>
      </c>
      <c r="Q319" s="227" t="str">
        <f>IF(Table2[[#This Row],[Total Cost of Materials for Project]]&lt;&gt;0,P319*$G$9,"")</f>
        <v/>
      </c>
      <c r="R319" s="228" t="str">
        <f>IF(Table2[[#This Row],[Total Cost of Materials for Project]]&lt;&gt;0,P319*$G$10,"")</f>
        <v/>
      </c>
      <c r="S319" s="247"/>
      <c r="T319" s="230"/>
      <c r="U319" s="230"/>
      <c r="V319" s="230"/>
      <c r="W319" s="230"/>
      <c r="X319" s="230"/>
      <c r="Y319" s="230"/>
      <c r="Z319" s="230"/>
      <c r="AA319" s="230"/>
      <c r="AB319" s="6"/>
      <c r="AC319" s="248">
        <f t="shared" si="31"/>
        <v>0</v>
      </c>
      <c r="AD319" s="18" t="e">
        <f t="shared" si="25"/>
        <v>#VALUE!</v>
      </c>
      <c r="AE319" s="18" t="e">
        <f t="shared" si="26"/>
        <v>#VALUE!</v>
      </c>
      <c r="AF319" s="249">
        <f t="shared" si="32"/>
        <v>0</v>
      </c>
      <c r="AG319" s="234">
        <f>Table1[[#This Row],[Qty Placed in Service for Project]]-Table2[[#This Row],[Qty Placed in Service for Project (MUST BE &lt;= DOCUMENTATION)]]</f>
        <v>0</v>
      </c>
      <c r="AH319" s="235">
        <f>Table1[[#This Row],[Total Cost of Materials for Project]]-Table2[[#This Row],[Total Allowable Expense]]</f>
        <v>0</v>
      </c>
      <c r="AI319" s="235" t="e">
        <f>Table1[[#This Row],[Awardee Match]]-Table2[[#This Row],[Awardee Match2]]</f>
        <v>#VALUE!</v>
      </c>
      <c r="AJ319" s="235" t="e">
        <f>Table1[[#This Row],[Program Match]]-Table2[[#This Row],[Program Match2]]</f>
        <v>#VALUE!</v>
      </c>
    </row>
    <row r="320" spans="1:36" x14ac:dyDescent="0.25">
      <c r="A320" s="219">
        <f>Table1[[#This Row],[Invoice No. ]]</f>
        <v>0</v>
      </c>
      <c r="B320" s="220">
        <f>Table1[[#This Row],[PDF Name]]</f>
        <v>0</v>
      </c>
      <c r="C320" s="221">
        <f>Table1[[#This Row],[Date of Invoice]]</f>
        <v>0</v>
      </c>
      <c r="D320" s="111">
        <f>Table1[[#This Row],[Vendor Name]]</f>
        <v>0</v>
      </c>
      <c r="E320" s="237">
        <f>'1. Project Expenses'!E320</f>
        <v>0</v>
      </c>
      <c r="F320" s="238">
        <f>'1. Project Expenses'!F320</f>
        <v>0</v>
      </c>
      <c r="G320" s="239">
        <f>'1. Project Expenses'!G320</f>
        <v>0</v>
      </c>
      <c r="H320" s="240">
        <f>'1. Project Expenses'!H320</f>
        <v>0</v>
      </c>
      <c r="I320" s="241">
        <f>'1. Project Expenses'!I320</f>
        <v>0</v>
      </c>
      <c r="J320" s="242">
        <f>'1. Project Expenses'!J320</f>
        <v>0</v>
      </c>
      <c r="K320" s="115">
        <f>'1. Project Expenses'!K320</f>
        <v>0</v>
      </c>
      <c r="L320" s="243">
        <f>'1. Project Expenses'!L320</f>
        <v>0</v>
      </c>
      <c r="M320" s="244">
        <f>'1. Project Expenses'!M320</f>
        <v>0</v>
      </c>
      <c r="N320" s="245">
        <f>'1. Project Expenses'!N320</f>
        <v>0</v>
      </c>
      <c r="O320" s="226">
        <f>Table2[[#This Row],[Price Per Qty]]</f>
        <v>0</v>
      </c>
      <c r="P320" s="246">
        <f t="shared" si="24"/>
        <v>0</v>
      </c>
      <c r="Q320" s="227" t="str">
        <f>IF(Table2[[#This Row],[Total Cost of Materials for Project]]&lt;&gt;0,P320*$G$9,"")</f>
        <v/>
      </c>
      <c r="R320" s="228" t="str">
        <f>IF(Table2[[#This Row],[Total Cost of Materials for Project]]&lt;&gt;0,P320*$G$10,"")</f>
        <v/>
      </c>
      <c r="S320" s="247"/>
      <c r="T320" s="230"/>
      <c r="U320" s="230"/>
      <c r="V320" s="230"/>
      <c r="W320" s="230"/>
      <c r="X320" s="230"/>
      <c r="Y320" s="230"/>
      <c r="Z320" s="230"/>
      <c r="AA320" s="230"/>
      <c r="AB320" s="6"/>
      <c r="AC320" s="248">
        <f t="shared" si="27"/>
        <v>0</v>
      </c>
      <c r="AD320" s="18" t="e">
        <f t="shared" si="25"/>
        <v>#VALUE!</v>
      </c>
      <c r="AE320" s="18" t="e">
        <f t="shared" si="26"/>
        <v>#VALUE!</v>
      </c>
      <c r="AF320" s="249">
        <f t="shared" si="28"/>
        <v>0</v>
      </c>
      <c r="AG320" s="234">
        <f>Table1[[#This Row],[Qty Placed in Service for Project]]-Table2[[#This Row],[Qty Placed in Service for Project (MUST BE &lt;= DOCUMENTATION)]]</f>
        <v>0</v>
      </c>
      <c r="AH320" s="235">
        <f>Table1[[#This Row],[Total Cost of Materials for Project]]-Table2[[#This Row],[Total Allowable Expense]]</f>
        <v>0</v>
      </c>
      <c r="AI320" s="235" t="e">
        <f>Table1[[#This Row],[Awardee Match]]-Table2[[#This Row],[Awardee Match2]]</f>
        <v>#VALUE!</v>
      </c>
      <c r="AJ320" s="235" t="e">
        <f>Table1[[#This Row],[Program Match]]-Table2[[#This Row],[Program Match2]]</f>
        <v>#VALUE!</v>
      </c>
    </row>
    <row r="321" spans="1:36" x14ac:dyDescent="0.25">
      <c r="A321" s="219">
        <f>Table1[[#This Row],[Invoice No. ]]</f>
        <v>0</v>
      </c>
      <c r="B321" s="220">
        <f>Table1[[#This Row],[PDF Name]]</f>
        <v>0</v>
      </c>
      <c r="C321" s="221">
        <f>Table1[[#This Row],[Date of Invoice]]</f>
        <v>0</v>
      </c>
      <c r="D321" s="111">
        <f>Table1[[#This Row],[Vendor Name]]</f>
        <v>0</v>
      </c>
      <c r="E321" s="237">
        <f>'1. Project Expenses'!E321</f>
        <v>0</v>
      </c>
      <c r="F321" s="238">
        <f>'1. Project Expenses'!F321</f>
        <v>0</v>
      </c>
      <c r="G321" s="239">
        <f>'1. Project Expenses'!G321</f>
        <v>0</v>
      </c>
      <c r="H321" s="240">
        <f>'1. Project Expenses'!H321</f>
        <v>0</v>
      </c>
      <c r="I321" s="241">
        <f>'1. Project Expenses'!I321</f>
        <v>0</v>
      </c>
      <c r="J321" s="242">
        <f>'1. Project Expenses'!J321</f>
        <v>0</v>
      </c>
      <c r="K321" s="115">
        <f>'1. Project Expenses'!K321</f>
        <v>0</v>
      </c>
      <c r="L321" s="243">
        <f>'1. Project Expenses'!L321</f>
        <v>0</v>
      </c>
      <c r="M321" s="244">
        <f>'1. Project Expenses'!M321</f>
        <v>0</v>
      </c>
      <c r="N321" s="245">
        <f>'1. Project Expenses'!N321</f>
        <v>0</v>
      </c>
      <c r="O321" s="226">
        <f>Table2[[#This Row],[Price Per Qty]]</f>
        <v>0</v>
      </c>
      <c r="P321" s="246">
        <f t="shared" si="24"/>
        <v>0</v>
      </c>
      <c r="Q321" s="227" t="str">
        <f>IF(Table2[[#This Row],[Total Cost of Materials for Project]]&lt;&gt;0,P321*$G$9,"")</f>
        <v/>
      </c>
      <c r="R321" s="228" t="str">
        <f>IF(Table2[[#This Row],[Total Cost of Materials for Project]]&lt;&gt;0,P321*$G$10,"")</f>
        <v/>
      </c>
      <c r="S321" s="247"/>
      <c r="T321" s="230"/>
      <c r="U321" s="230"/>
      <c r="V321" s="230"/>
      <c r="W321" s="230"/>
      <c r="X321" s="230"/>
      <c r="Y321" s="230"/>
      <c r="Z321" s="230"/>
      <c r="AA321" s="230"/>
      <c r="AB321" s="6"/>
      <c r="AC321" s="248">
        <f t="shared" si="15"/>
        <v>0</v>
      </c>
      <c r="AD321" s="18" t="e">
        <f t="shared" si="25"/>
        <v>#VALUE!</v>
      </c>
      <c r="AE321" s="18" t="e">
        <f t="shared" si="26"/>
        <v>#VALUE!</v>
      </c>
      <c r="AF321" s="249">
        <f t="shared" si="16"/>
        <v>0</v>
      </c>
      <c r="AG321" s="234">
        <f>Table1[[#This Row],[Qty Placed in Service for Project]]-Table2[[#This Row],[Qty Placed in Service for Project (MUST BE &lt;= DOCUMENTATION)]]</f>
        <v>0</v>
      </c>
      <c r="AH321" s="235">
        <f>Table1[[#This Row],[Total Cost of Materials for Project]]-Table2[[#This Row],[Total Allowable Expense]]</f>
        <v>0</v>
      </c>
      <c r="AI321" s="235" t="e">
        <f>Table1[[#This Row],[Awardee Match]]-Table2[[#This Row],[Awardee Match2]]</f>
        <v>#VALUE!</v>
      </c>
      <c r="AJ321" s="235" t="e">
        <f>Table1[[#This Row],[Program Match]]-Table2[[#This Row],[Program Match2]]</f>
        <v>#VALUE!</v>
      </c>
    </row>
    <row r="322" spans="1:36" x14ac:dyDescent="0.25">
      <c r="A322" s="219">
        <f>Table1[[#This Row],[Invoice No. ]]</f>
        <v>0</v>
      </c>
      <c r="B322" s="220">
        <f>Table1[[#This Row],[PDF Name]]</f>
        <v>0</v>
      </c>
      <c r="C322" s="221">
        <f>Table1[[#This Row],[Date of Invoice]]</f>
        <v>0</v>
      </c>
      <c r="D322" s="111">
        <f>Table1[[#This Row],[Vendor Name]]</f>
        <v>0</v>
      </c>
      <c r="E322" s="237">
        <f>'1. Project Expenses'!E322</f>
        <v>0</v>
      </c>
      <c r="F322" s="238">
        <f>'1. Project Expenses'!F322</f>
        <v>0</v>
      </c>
      <c r="G322" s="239">
        <f>'1. Project Expenses'!G322</f>
        <v>0</v>
      </c>
      <c r="H322" s="240">
        <f>'1. Project Expenses'!H322</f>
        <v>0</v>
      </c>
      <c r="I322" s="241">
        <f>'1. Project Expenses'!I322</f>
        <v>0</v>
      </c>
      <c r="J322" s="242">
        <f>'1. Project Expenses'!J322</f>
        <v>0</v>
      </c>
      <c r="K322" s="115">
        <f>'1. Project Expenses'!K322</f>
        <v>0</v>
      </c>
      <c r="L322" s="243">
        <f>'1. Project Expenses'!L322</f>
        <v>0</v>
      </c>
      <c r="M322" s="244">
        <f>'1. Project Expenses'!M322</f>
        <v>0</v>
      </c>
      <c r="N322" s="245">
        <f>'1. Project Expenses'!N322</f>
        <v>0</v>
      </c>
      <c r="O322" s="226">
        <f>Table2[[#This Row],[Price Per Qty]]</f>
        <v>0</v>
      </c>
      <c r="P322" s="246">
        <f t="shared" si="24"/>
        <v>0</v>
      </c>
      <c r="Q322" s="227" t="str">
        <f>IF(Table2[[#This Row],[Total Cost of Materials for Project]]&lt;&gt;0,P322*$G$9,"")</f>
        <v/>
      </c>
      <c r="R322" s="228" t="str">
        <f>IF(Table2[[#This Row],[Total Cost of Materials for Project]]&lt;&gt;0,P322*$G$10,"")</f>
        <v/>
      </c>
      <c r="S322" s="247"/>
      <c r="T322" s="230"/>
      <c r="U322" s="230"/>
      <c r="V322" s="230"/>
      <c r="W322" s="230"/>
      <c r="X322" s="230"/>
      <c r="Y322" s="230"/>
      <c r="Z322" s="230"/>
      <c r="AA322" s="230"/>
      <c r="AB322" s="6"/>
      <c r="AC322" s="248">
        <f t="shared" si="15"/>
        <v>0</v>
      </c>
      <c r="AD322" s="18" t="e">
        <f t="shared" si="25"/>
        <v>#VALUE!</v>
      </c>
      <c r="AE322" s="18" t="e">
        <f t="shared" si="26"/>
        <v>#VALUE!</v>
      </c>
      <c r="AF322" s="249">
        <f t="shared" si="16"/>
        <v>0</v>
      </c>
      <c r="AG322" s="234">
        <f>Table1[[#This Row],[Qty Placed in Service for Project]]-Table2[[#This Row],[Qty Placed in Service for Project (MUST BE &lt;= DOCUMENTATION)]]</f>
        <v>0</v>
      </c>
      <c r="AH322" s="235">
        <f>Table1[[#This Row],[Total Cost of Materials for Project]]-Table2[[#This Row],[Total Allowable Expense]]</f>
        <v>0</v>
      </c>
      <c r="AI322" s="235" t="e">
        <f>Table1[[#This Row],[Awardee Match]]-Table2[[#This Row],[Awardee Match2]]</f>
        <v>#VALUE!</v>
      </c>
      <c r="AJ322" s="235" t="e">
        <f>Table1[[#This Row],[Program Match]]-Table2[[#This Row],[Program Match2]]</f>
        <v>#VALUE!</v>
      </c>
    </row>
    <row r="323" spans="1:36" x14ac:dyDescent="0.25">
      <c r="A323" s="219">
        <f>Table1[[#This Row],[Invoice No. ]]</f>
        <v>0</v>
      </c>
      <c r="B323" s="220">
        <f>Table1[[#This Row],[PDF Name]]</f>
        <v>0</v>
      </c>
      <c r="C323" s="221">
        <f>Table1[[#This Row],[Date of Invoice]]</f>
        <v>0</v>
      </c>
      <c r="D323" s="111">
        <f>Table1[[#This Row],[Vendor Name]]</f>
        <v>0</v>
      </c>
      <c r="E323" s="237">
        <f>'1. Project Expenses'!E323</f>
        <v>0</v>
      </c>
      <c r="F323" s="238">
        <f>'1. Project Expenses'!F323</f>
        <v>0</v>
      </c>
      <c r="G323" s="239">
        <f>'1. Project Expenses'!G323</f>
        <v>0</v>
      </c>
      <c r="H323" s="240">
        <f>'1. Project Expenses'!H323</f>
        <v>0</v>
      </c>
      <c r="I323" s="241">
        <f>'1. Project Expenses'!I323</f>
        <v>0</v>
      </c>
      <c r="J323" s="242">
        <f>'1. Project Expenses'!J323</f>
        <v>0</v>
      </c>
      <c r="K323" s="115">
        <f>'1. Project Expenses'!K323</f>
        <v>0</v>
      </c>
      <c r="L323" s="243">
        <f>'1. Project Expenses'!L323</f>
        <v>0</v>
      </c>
      <c r="M323" s="244">
        <f>'1. Project Expenses'!M323</f>
        <v>0</v>
      </c>
      <c r="N323" s="245">
        <f>'1. Project Expenses'!N323</f>
        <v>0</v>
      </c>
      <c r="O323" s="226">
        <f>Table2[[#This Row],[Price Per Qty]]</f>
        <v>0</v>
      </c>
      <c r="P323" s="246">
        <f t="shared" si="24"/>
        <v>0</v>
      </c>
      <c r="Q323" s="227" t="str">
        <f>IF(Table2[[#This Row],[Total Cost of Materials for Project]]&lt;&gt;0,P323*$G$9,"")</f>
        <v/>
      </c>
      <c r="R323" s="228" t="str">
        <f>IF(Table2[[#This Row],[Total Cost of Materials for Project]]&lt;&gt;0,P323*$G$10,"")</f>
        <v/>
      </c>
      <c r="S323" s="247"/>
      <c r="T323" s="230"/>
      <c r="U323" s="230"/>
      <c r="V323" s="230"/>
      <c r="W323" s="230"/>
      <c r="X323" s="230"/>
      <c r="Y323" s="230"/>
      <c r="Z323" s="230"/>
      <c r="AA323" s="230"/>
      <c r="AB323" s="6"/>
      <c r="AC323" s="248">
        <f t="shared" si="15"/>
        <v>0</v>
      </c>
      <c r="AD323" s="18" t="e">
        <f t="shared" si="25"/>
        <v>#VALUE!</v>
      </c>
      <c r="AE323" s="18" t="e">
        <f t="shared" si="26"/>
        <v>#VALUE!</v>
      </c>
      <c r="AF323" s="249">
        <f t="shared" si="16"/>
        <v>0</v>
      </c>
      <c r="AG323" s="234">
        <f>Table1[[#This Row],[Qty Placed in Service for Project]]-Table2[[#This Row],[Qty Placed in Service for Project (MUST BE &lt;= DOCUMENTATION)]]</f>
        <v>0</v>
      </c>
      <c r="AH323" s="235">
        <f>Table1[[#This Row],[Total Cost of Materials for Project]]-Table2[[#This Row],[Total Allowable Expense]]</f>
        <v>0</v>
      </c>
      <c r="AI323" s="235" t="e">
        <f>Table1[[#This Row],[Awardee Match]]-Table2[[#This Row],[Awardee Match2]]</f>
        <v>#VALUE!</v>
      </c>
      <c r="AJ323" s="235" t="e">
        <f>Table1[[#This Row],[Program Match]]-Table2[[#This Row],[Program Match2]]</f>
        <v>#VALUE!</v>
      </c>
    </row>
    <row r="324" spans="1:36" x14ac:dyDescent="0.25">
      <c r="A324" s="219">
        <f>Table1[[#This Row],[Invoice No. ]]</f>
        <v>0</v>
      </c>
      <c r="B324" s="220">
        <f>Table1[[#This Row],[PDF Name]]</f>
        <v>0</v>
      </c>
      <c r="C324" s="221">
        <f>Table1[[#This Row],[Date of Invoice]]</f>
        <v>0</v>
      </c>
      <c r="D324" s="111">
        <f>Table1[[#This Row],[Vendor Name]]</f>
        <v>0</v>
      </c>
      <c r="E324" s="237">
        <f>'1. Project Expenses'!E324</f>
        <v>0</v>
      </c>
      <c r="F324" s="238">
        <f>'1. Project Expenses'!F324</f>
        <v>0</v>
      </c>
      <c r="G324" s="239">
        <f>'1. Project Expenses'!G324</f>
        <v>0</v>
      </c>
      <c r="H324" s="240">
        <f>'1. Project Expenses'!H324</f>
        <v>0</v>
      </c>
      <c r="I324" s="241">
        <f>'1. Project Expenses'!I324</f>
        <v>0</v>
      </c>
      <c r="J324" s="242">
        <f>'1. Project Expenses'!J324</f>
        <v>0</v>
      </c>
      <c r="K324" s="115">
        <f>'1. Project Expenses'!K324</f>
        <v>0</v>
      </c>
      <c r="L324" s="243">
        <f>'1. Project Expenses'!L324</f>
        <v>0</v>
      </c>
      <c r="M324" s="244">
        <f>'1. Project Expenses'!M324</f>
        <v>0</v>
      </c>
      <c r="N324" s="245">
        <f>'1. Project Expenses'!N324</f>
        <v>0</v>
      </c>
      <c r="O324" s="226">
        <f>Table2[[#This Row],[Price Per Qty]]</f>
        <v>0</v>
      </c>
      <c r="P324" s="246">
        <f t="shared" si="24"/>
        <v>0</v>
      </c>
      <c r="Q324" s="227" t="str">
        <f>IF(Table2[[#This Row],[Total Cost of Materials for Project]]&lt;&gt;0,P324*$G$9,"")</f>
        <v/>
      </c>
      <c r="R324" s="228" t="str">
        <f>IF(Table2[[#This Row],[Total Cost of Materials for Project]]&lt;&gt;0,P324*$G$10,"")</f>
        <v/>
      </c>
      <c r="S324" s="247"/>
      <c r="T324" s="230"/>
      <c r="U324" s="230"/>
      <c r="V324" s="230"/>
      <c r="W324" s="230"/>
      <c r="X324" s="230"/>
      <c r="Y324" s="230"/>
      <c r="Z324" s="230"/>
      <c r="AA324" s="230"/>
      <c r="AB324" s="6"/>
      <c r="AC324" s="248">
        <f t="shared" si="15"/>
        <v>0</v>
      </c>
      <c r="AD324" s="18" t="e">
        <f t="shared" si="25"/>
        <v>#VALUE!</v>
      </c>
      <c r="AE324" s="18" t="e">
        <f t="shared" si="26"/>
        <v>#VALUE!</v>
      </c>
      <c r="AF324" s="249">
        <f t="shared" si="16"/>
        <v>0</v>
      </c>
      <c r="AG324" s="234">
        <f>Table1[[#This Row],[Qty Placed in Service for Project]]-Table2[[#This Row],[Qty Placed in Service for Project (MUST BE &lt;= DOCUMENTATION)]]</f>
        <v>0</v>
      </c>
      <c r="AH324" s="235">
        <f>Table1[[#This Row],[Total Cost of Materials for Project]]-Table2[[#This Row],[Total Allowable Expense]]</f>
        <v>0</v>
      </c>
      <c r="AI324" s="235" t="e">
        <f>Table1[[#This Row],[Awardee Match]]-Table2[[#This Row],[Awardee Match2]]</f>
        <v>#VALUE!</v>
      </c>
      <c r="AJ324" s="235" t="e">
        <f>Table1[[#This Row],[Program Match]]-Table2[[#This Row],[Program Match2]]</f>
        <v>#VALUE!</v>
      </c>
    </row>
    <row r="325" spans="1:36" x14ac:dyDescent="0.25">
      <c r="A325" s="219">
        <f>Table1[[#This Row],[Invoice No. ]]</f>
        <v>0</v>
      </c>
      <c r="B325" s="220">
        <f>Table1[[#This Row],[PDF Name]]</f>
        <v>0</v>
      </c>
      <c r="C325" s="221">
        <f>Table1[[#This Row],[Date of Invoice]]</f>
        <v>0</v>
      </c>
      <c r="D325" s="111">
        <f>Table1[[#This Row],[Vendor Name]]</f>
        <v>0</v>
      </c>
      <c r="E325" s="237">
        <f>'1. Project Expenses'!E325</f>
        <v>0</v>
      </c>
      <c r="F325" s="238">
        <f>'1. Project Expenses'!F325</f>
        <v>0</v>
      </c>
      <c r="G325" s="239">
        <f>'1. Project Expenses'!G325</f>
        <v>0</v>
      </c>
      <c r="H325" s="240">
        <f>'1. Project Expenses'!H325</f>
        <v>0</v>
      </c>
      <c r="I325" s="241">
        <f>'1. Project Expenses'!I325</f>
        <v>0</v>
      </c>
      <c r="J325" s="242">
        <f>'1. Project Expenses'!J325</f>
        <v>0</v>
      </c>
      <c r="K325" s="115">
        <f>'1. Project Expenses'!K325</f>
        <v>0</v>
      </c>
      <c r="L325" s="243">
        <f>'1. Project Expenses'!L325</f>
        <v>0</v>
      </c>
      <c r="M325" s="244">
        <f>'1. Project Expenses'!M325</f>
        <v>0</v>
      </c>
      <c r="N325" s="245">
        <f>'1. Project Expenses'!N325</f>
        <v>0</v>
      </c>
      <c r="O325" s="226">
        <f>Table2[[#This Row],[Price Per Qty]]</f>
        <v>0</v>
      </c>
      <c r="P325" s="246">
        <f t="shared" si="24"/>
        <v>0</v>
      </c>
      <c r="Q325" s="227" t="str">
        <f>IF(Table2[[#This Row],[Total Cost of Materials for Project]]&lt;&gt;0,P325*$G$9,"")</f>
        <v/>
      </c>
      <c r="R325" s="228" t="str">
        <f>IF(Table2[[#This Row],[Total Cost of Materials for Project]]&lt;&gt;0,P325*$G$10,"")</f>
        <v/>
      </c>
      <c r="S325" s="247"/>
      <c r="T325" s="230"/>
      <c r="U325" s="230"/>
      <c r="V325" s="230"/>
      <c r="W325" s="230"/>
      <c r="X325" s="230"/>
      <c r="Y325" s="230"/>
      <c r="Z325" s="230"/>
      <c r="AA325" s="230"/>
      <c r="AB325" s="6"/>
      <c r="AC325" s="248">
        <f t="shared" si="15"/>
        <v>0</v>
      </c>
      <c r="AD325" s="18" t="e">
        <f t="shared" si="25"/>
        <v>#VALUE!</v>
      </c>
      <c r="AE325" s="18" t="e">
        <f t="shared" si="26"/>
        <v>#VALUE!</v>
      </c>
      <c r="AF325" s="249">
        <f t="shared" si="16"/>
        <v>0</v>
      </c>
      <c r="AG325" s="234">
        <f>Table1[[#This Row],[Qty Placed in Service for Project]]-Table2[[#This Row],[Qty Placed in Service for Project (MUST BE &lt;= DOCUMENTATION)]]</f>
        <v>0</v>
      </c>
      <c r="AH325" s="235">
        <f>Table1[[#This Row],[Total Cost of Materials for Project]]-Table2[[#This Row],[Total Allowable Expense]]</f>
        <v>0</v>
      </c>
      <c r="AI325" s="235" t="e">
        <f>Table1[[#This Row],[Awardee Match]]-Table2[[#This Row],[Awardee Match2]]</f>
        <v>#VALUE!</v>
      </c>
      <c r="AJ325" s="235" t="e">
        <f>Table1[[#This Row],[Program Match]]-Table2[[#This Row],[Program Match2]]</f>
        <v>#VALUE!</v>
      </c>
    </row>
    <row r="326" spans="1:36" x14ac:dyDescent="0.25">
      <c r="A326" s="219">
        <f>Table1[[#This Row],[Invoice No. ]]</f>
        <v>0</v>
      </c>
      <c r="B326" s="220">
        <f>Table1[[#This Row],[PDF Name]]</f>
        <v>0</v>
      </c>
      <c r="C326" s="221">
        <f>Table1[[#This Row],[Date of Invoice]]</f>
        <v>0</v>
      </c>
      <c r="D326" s="111">
        <f>Table1[[#This Row],[Vendor Name]]</f>
        <v>0</v>
      </c>
      <c r="E326" s="237">
        <f>'1. Project Expenses'!E326</f>
        <v>0</v>
      </c>
      <c r="F326" s="238">
        <f>'1. Project Expenses'!F326</f>
        <v>0</v>
      </c>
      <c r="G326" s="239">
        <f>'1. Project Expenses'!G326</f>
        <v>0</v>
      </c>
      <c r="H326" s="240">
        <f>'1. Project Expenses'!H326</f>
        <v>0</v>
      </c>
      <c r="I326" s="241">
        <f>'1. Project Expenses'!I326</f>
        <v>0</v>
      </c>
      <c r="J326" s="242">
        <f>'1. Project Expenses'!J326</f>
        <v>0</v>
      </c>
      <c r="K326" s="115">
        <f>'1. Project Expenses'!K326</f>
        <v>0</v>
      </c>
      <c r="L326" s="243">
        <f>'1. Project Expenses'!L326</f>
        <v>0</v>
      </c>
      <c r="M326" s="244">
        <f>'1. Project Expenses'!M326</f>
        <v>0</v>
      </c>
      <c r="N326" s="245">
        <f>'1. Project Expenses'!N326</f>
        <v>0</v>
      </c>
      <c r="O326" s="226">
        <f>Table2[[#This Row],[Price Per Qty]]</f>
        <v>0</v>
      </c>
      <c r="P326" s="246">
        <f t="shared" si="24"/>
        <v>0</v>
      </c>
      <c r="Q326" s="227" t="str">
        <f>IF(Table2[[#This Row],[Total Cost of Materials for Project]]&lt;&gt;0,P326*$G$9,"")</f>
        <v/>
      </c>
      <c r="R326" s="228" t="str">
        <f>IF(Table2[[#This Row],[Total Cost of Materials for Project]]&lt;&gt;0,P326*$G$10,"")</f>
        <v/>
      </c>
      <c r="S326" s="247"/>
      <c r="T326" s="230"/>
      <c r="U326" s="230"/>
      <c r="V326" s="230"/>
      <c r="W326" s="230"/>
      <c r="X326" s="230"/>
      <c r="Y326" s="230"/>
      <c r="Z326" s="230"/>
      <c r="AA326" s="230"/>
      <c r="AB326" s="6"/>
      <c r="AC326" s="248">
        <f t="shared" si="15"/>
        <v>0</v>
      </c>
      <c r="AD326" s="18" t="e">
        <f t="shared" si="25"/>
        <v>#VALUE!</v>
      </c>
      <c r="AE326" s="18" t="e">
        <f t="shared" si="26"/>
        <v>#VALUE!</v>
      </c>
      <c r="AF326" s="249">
        <f t="shared" si="16"/>
        <v>0</v>
      </c>
      <c r="AG326" s="234">
        <f>Table1[[#This Row],[Qty Placed in Service for Project]]-Table2[[#This Row],[Qty Placed in Service for Project (MUST BE &lt;= DOCUMENTATION)]]</f>
        <v>0</v>
      </c>
      <c r="AH326" s="235">
        <f>Table1[[#This Row],[Total Cost of Materials for Project]]-Table2[[#This Row],[Total Allowable Expense]]</f>
        <v>0</v>
      </c>
      <c r="AI326" s="235" t="e">
        <f>Table1[[#This Row],[Awardee Match]]-Table2[[#This Row],[Awardee Match2]]</f>
        <v>#VALUE!</v>
      </c>
      <c r="AJ326" s="235" t="e">
        <f>Table1[[#This Row],[Program Match]]-Table2[[#This Row],[Program Match2]]</f>
        <v>#VALUE!</v>
      </c>
    </row>
    <row r="327" spans="1:36" x14ac:dyDescent="0.25">
      <c r="A327" s="219">
        <f>Table1[[#This Row],[Invoice No. ]]</f>
        <v>0</v>
      </c>
      <c r="B327" s="220">
        <f>Table1[[#This Row],[PDF Name]]</f>
        <v>0</v>
      </c>
      <c r="C327" s="221">
        <f>Table1[[#This Row],[Date of Invoice]]</f>
        <v>0</v>
      </c>
      <c r="D327" s="111">
        <f>Table1[[#This Row],[Vendor Name]]</f>
        <v>0</v>
      </c>
      <c r="E327" s="237">
        <f>'1. Project Expenses'!E327</f>
        <v>0</v>
      </c>
      <c r="F327" s="238">
        <f>'1. Project Expenses'!F327</f>
        <v>0</v>
      </c>
      <c r="G327" s="239">
        <f>'1. Project Expenses'!G327</f>
        <v>0</v>
      </c>
      <c r="H327" s="240">
        <f>'1. Project Expenses'!H327</f>
        <v>0</v>
      </c>
      <c r="I327" s="241">
        <f>'1. Project Expenses'!I327</f>
        <v>0</v>
      </c>
      <c r="J327" s="242">
        <f>'1. Project Expenses'!J327</f>
        <v>0</v>
      </c>
      <c r="K327" s="115">
        <f>'1. Project Expenses'!K327</f>
        <v>0</v>
      </c>
      <c r="L327" s="243">
        <f>'1. Project Expenses'!L327</f>
        <v>0</v>
      </c>
      <c r="M327" s="244">
        <f>'1. Project Expenses'!M327</f>
        <v>0</v>
      </c>
      <c r="N327" s="245">
        <f>'1. Project Expenses'!N327</f>
        <v>0</v>
      </c>
      <c r="O327" s="226">
        <f>Table2[[#This Row],[Price Per Qty]]</f>
        <v>0</v>
      </c>
      <c r="P327" s="246">
        <f t="shared" si="24"/>
        <v>0</v>
      </c>
      <c r="Q327" s="227" t="str">
        <f>IF(Table2[[#This Row],[Total Cost of Materials for Project]]&lt;&gt;0,P327*$G$9,"")</f>
        <v/>
      </c>
      <c r="R327" s="228" t="str">
        <f>IF(Table2[[#This Row],[Total Cost of Materials for Project]]&lt;&gt;0,P327*$G$10,"")</f>
        <v/>
      </c>
      <c r="S327" s="247"/>
      <c r="T327" s="230"/>
      <c r="U327" s="230"/>
      <c r="V327" s="230"/>
      <c r="W327" s="230"/>
      <c r="X327" s="230"/>
      <c r="Y327" s="230"/>
      <c r="Z327" s="230"/>
      <c r="AA327" s="230"/>
      <c r="AB327" s="6"/>
      <c r="AC327" s="248">
        <f t="shared" si="15"/>
        <v>0</v>
      </c>
      <c r="AD327" s="18" t="e">
        <f t="shared" si="25"/>
        <v>#VALUE!</v>
      </c>
      <c r="AE327" s="18" t="e">
        <f t="shared" si="26"/>
        <v>#VALUE!</v>
      </c>
      <c r="AF327" s="249">
        <f t="shared" si="16"/>
        <v>0</v>
      </c>
      <c r="AG327" s="234">
        <f>Table1[[#This Row],[Qty Placed in Service for Project]]-Table2[[#This Row],[Qty Placed in Service for Project (MUST BE &lt;= DOCUMENTATION)]]</f>
        <v>0</v>
      </c>
      <c r="AH327" s="235">
        <f>Table1[[#This Row],[Total Cost of Materials for Project]]-Table2[[#This Row],[Total Allowable Expense]]</f>
        <v>0</v>
      </c>
      <c r="AI327" s="235" t="e">
        <f>Table1[[#This Row],[Awardee Match]]-Table2[[#This Row],[Awardee Match2]]</f>
        <v>#VALUE!</v>
      </c>
      <c r="AJ327" s="235" t="e">
        <f>Table1[[#This Row],[Program Match]]-Table2[[#This Row],[Program Match2]]</f>
        <v>#VALUE!</v>
      </c>
    </row>
    <row r="328" spans="1:36" x14ac:dyDescent="0.25">
      <c r="A328" s="219">
        <f>Table1[[#This Row],[Invoice No. ]]</f>
        <v>0</v>
      </c>
      <c r="B328" s="220">
        <f>Table1[[#This Row],[PDF Name]]</f>
        <v>0</v>
      </c>
      <c r="C328" s="221">
        <f>Table1[[#This Row],[Date of Invoice]]</f>
        <v>0</v>
      </c>
      <c r="D328" s="111">
        <f>Table1[[#This Row],[Vendor Name]]</f>
        <v>0</v>
      </c>
      <c r="E328" s="237">
        <f>'1. Project Expenses'!E328</f>
        <v>0</v>
      </c>
      <c r="F328" s="238">
        <f>'1. Project Expenses'!F328</f>
        <v>0</v>
      </c>
      <c r="G328" s="239">
        <f>'1. Project Expenses'!G328</f>
        <v>0</v>
      </c>
      <c r="H328" s="240">
        <f>'1. Project Expenses'!H328</f>
        <v>0</v>
      </c>
      <c r="I328" s="241">
        <f>'1. Project Expenses'!I328</f>
        <v>0</v>
      </c>
      <c r="J328" s="242">
        <f>'1. Project Expenses'!J328</f>
        <v>0</v>
      </c>
      <c r="K328" s="115">
        <f>'1. Project Expenses'!K328</f>
        <v>0</v>
      </c>
      <c r="L328" s="243">
        <f>'1. Project Expenses'!L328</f>
        <v>0</v>
      </c>
      <c r="M328" s="244">
        <f>'1. Project Expenses'!M328</f>
        <v>0</v>
      </c>
      <c r="N328" s="245">
        <f>'1. Project Expenses'!N328</f>
        <v>0</v>
      </c>
      <c r="O328" s="226">
        <f>Table2[[#This Row],[Price Per Qty]]</f>
        <v>0</v>
      </c>
      <c r="P328" s="246">
        <f t="shared" si="24"/>
        <v>0</v>
      </c>
      <c r="Q328" s="227" t="str">
        <f>IF(Table2[[#This Row],[Total Cost of Materials for Project]]&lt;&gt;0,P328*$G$9,"")</f>
        <v/>
      </c>
      <c r="R328" s="228" t="str">
        <f>IF(Table2[[#This Row],[Total Cost of Materials for Project]]&lt;&gt;0,P328*$G$10,"")</f>
        <v/>
      </c>
      <c r="S328" s="247"/>
      <c r="T328" s="230"/>
      <c r="U328" s="230"/>
      <c r="V328" s="230"/>
      <c r="W328" s="230"/>
      <c r="X328" s="230"/>
      <c r="Y328" s="230"/>
      <c r="Z328" s="230"/>
      <c r="AA328" s="230"/>
      <c r="AB328" s="6"/>
      <c r="AC328" s="248">
        <f t="shared" si="15"/>
        <v>0</v>
      </c>
      <c r="AD328" s="18" t="e">
        <f t="shared" si="25"/>
        <v>#VALUE!</v>
      </c>
      <c r="AE328" s="18" t="e">
        <f t="shared" si="26"/>
        <v>#VALUE!</v>
      </c>
      <c r="AF328" s="249">
        <f t="shared" si="16"/>
        <v>0</v>
      </c>
      <c r="AG328" s="234">
        <f>Table1[[#This Row],[Qty Placed in Service for Project]]-Table2[[#This Row],[Qty Placed in Service for Project (MUST BE &lt;= DOCUMENTATION)]]</f>
        <v>0</v>
      </c>
      <c r="AH328" s="235">
        <f>Table1[[#This Row],[Total Cost of Materials for Project]]-Table2[[#This Row],[Total Allowable Expense]]</f>
        <v>0</v>
      </c>
      <c r="AI328" s="235" t="e">
        <f>Table1[[#This Row],[Awardee Match]]-Table2[[#This Row],[Awardee Match2]]</f>
        <v>#VALUE!</v>
      </c>
      <c r="AJ328" s="235" t="e">
        <f>Table1[[#This Row],[Program Match]]-Table2[[#This Row],[Program Match2]]</f>
        <v>#VALUE!</v>
      </c>
    </row>
    <row r="329" spans="1:36" x14ac:dyDescent="0.25">
      <c r="A329" s="219">
        <f>Table1[[#This Row],[Invoice No. ]]</f>
        <v>0</v>
      </c>
      <c r="B329" s="220">
        <f>Table1[[#This Row],[PDF Name]]</f>
        <v>0</v>
      </c>
      <c r="C329" s="221">
        <f>Table1[[#This Row],[Date of Invoice]]</f>
        <v>0</v>
      </c>
      <c r="D329" s="111">
        <f>Table1[[#This Row],[Vendor Name]]</f>
        <v>0</v>
      </c>
      <c r="E329" s="237">
        <f>'1. Project Expenses'!E329</f>
        <v>0</v>
      </c>
      <c r="F329" s="238">
        <f>'1. Project Expenses'!F329</f>
        <v>0</v>
      </c>
      <c r="G329" s="239">
        <f>'1. Project Expenses'!G329</f>
        <v>0</v>
      </c>
      <c r="H329" s="240">
        <f>'1. Project Expenses'!H329</f>
        <v>0</v>
      </c>
      <c r="I329" s="241">
        <f>'1. Project Expenses'!I329</f>
        <v>0</v>
      </c>
      <c r="J329" s="242">
        <f>'1. Project Expenses'!J329</f>
        <v>0</v>
      </c>
      <c r="K329" s="115">
        <f>'1. Project Expenses'!K329</f>
        <v>0</v>
      </c>
      <c r="L329" s="243">
        <f>'1. Project Expenses'!L329</f>
        <v>0</v>
      </c>
      <c r="M329" s="244">
        <f>'1. Project Expenses'!M329</f>
        <v>0</v>
      </c>
      <c r="N329" s="245">
        <f>'1. Project Expenses'!N329</f>
        <v>0</v>
      </c>
      <c r="O329" s="226">
        <f>Table2[[#This Row],[Price Per Qty]]</f>
        <v>0</v>
      </c>
      <c r="P329" s="246">
        <f t="shared" si="24"/>
        <v>0</v>
      </c>
      <c r="Q329" s="227" t="str">
        <f>IF(Table2[[#This Row],[Total Cost of Materials for Project]]&lt;&gt;0,P329*$G$9,"")</f>
        <v/>
      </c>
      <c r="R329" s="228" t="str">
        <f>IF(Table2[[#This Row],[Total Cost of Materials for Project]]&lt;&gt;0,P329*$G$10,"")</f>
        <v/>
      </c>
      <c r="S329" s="247"/>
      <c r="T329" s="230"/>
      <c r="U329" s="230"/>
      <c r="V329" s="230"/>
      <c r="W329" s="230"/>
      <c r="X329" s="230"/>
      <c r="Y329" s="230"/>
      <c r="Z329" s="230"/>
      <c r="AA329" s="230"/>
      <c r="AB329" s="6"/>
      <c r="AC329" s="248">
        <f t="shared" si="15"/>
        <v>0</v>
      </c>
      <c r="AD329" s="18" t="e">
        <f t="shared" si="25"/>
        <v>#VALUE!</v>
      </c>
      <c r="AE329" s="18" t="e">
        <f t="shared" si="26"/>
        <v>#VALUE!</v>
      </c>
      <c r="AF329" s="249">
        <f t="shared" si="16"/>
        <v>0</v>
      </c>
      <c r="AG329" s="234">
        <f>Table1[[#This Row],[Qty Placed in Service for Project]]-Table2[[#This Row],[Qty Placed in Service for Project (MUST BE &lt;= DOCUMENTATION)]]</f>
        <v>0</v>
      </c>
      <c r="AH329" s="235">
        <f>Table1[[#This Row],[Total Cost of Materials for Project]]-Table2[[#This Row],[Total Allowable Expense]]</f>
        <v>0</v>
      </c>
      <c r="AI329" s="235" t="e">
        <f>Table1[[#This Row],[Awardee Match]]-Table2[[#This Row],[Awardee Match2]]</f>
        <v>#VALUE!</v>
      </c>
      <c r="AJ329" s="235" t="e">
        <f>Table1[[#This Row],[Program Match]]-Table2[[#This Row],[Program Match2]]</f>
        <v>#VALUE!</v>
      </c>
    </row>
    <row r="330" spans="1:36" x14ac:dyDescent="0.25">
      <c r="A330" s="219">
        <f>Table1[[#This Row],[Invoice No. ]]</f>
        <v>0</v>
      </c>
      <c r="B330" s="220">
        <f>Table1[[#This Row],[PDF Name]]</f>
        <v>0</v>
      </c>
      <c r="C330" s="221">
        <f>Table1[[#This Row],[Date of Invoice]]</f>
        <v>0</v>
      </c>
      <c r="D330" s="111">
        <f>Table1[[#This Row],[Vendor Name]]</f>
        <v>0</v>
      </c>
      <c r="E330" s="237">
        <f>'1. Project Expenses'!E330</f>
        <v>0</v>
      </c>
      <c r="F330" s="238">
        <f>'1. Project Expenses'!F330</f>
        <v>0</v>
      </c>
      <c r="G330" s="239">
        <f>'1. Project Expenses'!G330</f>
        <v>0</v>
      </c>
      <c r="H330" s="240">
        <f>'1. Project Expenses'!H330</f>
        <v>0</v>
      </c>
      <c r="I330" s="241">
        <f>'1. Project Expenses'!I330</f>
        <v>0</v>
      </c>
      <c r="J330" s="242">
        <f>'1. Project Expenses'!J330</f>
        <v>0</v>
      </c>
      <c r="K330" s="115">
        <f>'1. Project Expenses'!K330</f>
        <v>0</v>
      </c>
      <c r="L330" s="243">
        <f>'1. Project Expenses'!L330</f>
        <v>0</v>
      </c>
      <c r="M330" s="244">
        <f>'1. Project Expenses'!M330</f>
        <v>0</v>
      </c>
      <c r="N330" s="245">
        <f>'1. Project Expenses'!N330</f>
        <v>0</v>
      </c>
      <c r="O330" s="226">
        <f>Table2[[#This Row],[Price Per Qty]]</f>
        <v>0</v>
      </c>
      <c r="P330" s="246">
        <f t="shared" si="24"/>
        <v>0</v>
      </c>
      <c r="Q330" s="227" t="str">
        <f>IF(Table2[[#This Row],[Total Cost of Materials for Project]]&lt;&gt;0,P330*$G$9,"")</f>
        <v/>
      </c>
      <c r="R330" s="228" t="str">
        <f>IF(Table2[[#This Row],[Total Cost of Materials for Project]]&lt;&gt;0,P330*$G$10,"")</f>
        <v/>
      </c>
      <c r="S330" s="247"/>
      <c r="T330" s="230"/>
      <c r="U330" s="230"/>
      <c r="V330" s="230"/>
      <c r="W330" s="230"/>
      <c r="X330" s="230"/>
      <c r="Y330" s="230"/>
      <c r="Z330" s="230"/>
      <c r="AA330" s="230"/>
      <c r="AB330" s="6"/>
      <c r="AC330" s="248">
        <f t="shared" ref="AC330:AC331" si="33">SUMIF(AA330, "Yes", P330)</f>
        <v>0</v>
      </c>
      <c r="AD330" s="18" t="e">
        <f t="shared" si="25"/>
        <v>#VALUE!</v>
      </c>
      <c r="AE330" s="18" t="e">
        <f t="shared" si="26"/>
        <v>#VALUE!</v>
      </c>
      <c r="AF330" s="249">
        <f t="shared" ref="AF330:AF331" si="34">SUMIF(AA330, "No", P330)</f>
        <v>0</v>
      </c>
      <c r="AG330" s="234">
        <f>Table1[[#This Row],[Qty Placed in Service for Project]]-Table2[[#This Row],[Qty Placed in Service for Project (MUST BE &lt;= DOCUMENTATION)]]</f>
        <v>0</v>
      </c>
      <c r="AH330" s="235">
        <f>Table1[[#This Row],[Total Cost of Materials for Project]]-Table2[[#This Row],[Total Allowable Expense]]</f>
        <v>0</v>
      </c>
      <c r="AI330" s="235" t="e">
        <f>Table1[[#This Row],[Awardee Match]]-Table2[[#This Row],[Awardee Match2]]</f>
        <v>#VALUE!</v>
      </c>
      <c r="AJ330" s="235" t="e">
        <f>Table1[[#This Row],[Program Match]]-Table2[[#This Row],[Program Match2]]</f>
        <v>#VALUE!</v>
      </c>
    </row>
    <row r="331" spans="1:36" x14ac:dyDescent="0.25">
      <c r="A331" s="219">
        <f>Table1[[#This Row],[Invoice No. ]]</f>
        <v>0</v>
      </c>
      <c r="B331" s="220">
        <f>Table1[[#This Row],[PDF Name]]</f>
        <v>0</v>
      </c>
      <c r="C331" s="221">
        <f>Table1[[#This Row],[Date of Invoice]]</f>
        <v>0</v>
      </c>
      <c r="D331" s="111">
        <f>Table1[[#This Row],[Vendor Name]]</f>
        <v>0</v>
      </c>
      <c r="E331" s="237">
        <f>'1. Project Expenses'!E331</f>
        <v>0</v>
      </c>
      <c r="F331" s="238">
        <f>'1. Project Expenses'!F331</f>
        <v>0</v>
      </c>
      <c r="G331" s="239">
        <f>'1. Project Expenses'!G331</f>
        <v>0</v>
      </c>
      <c r="H331" s="240">
        <f>'1. Project Expenses'!H331</f>
        <v>0</v>
      </c>
      <c r="I331" s="241">
        <f>'1. Project Expenses'!I331</f>
        <v>0</v>
      </c>
      <c r="J331" s="242">
        <f>'1. Project Expenses'!J331</f>
        <v>0</v>
      </c>
      <c r="K331" s="115">
        <f>'1. Project Expenses'!K331</f>
        <v>0</v>
      </c>
      <c r="L331" s="243">
        <f>'1. Project Expenses'!L331</f>
        <v>0</v>
      </c>
      <c r="M331" s="244">
        <f>'1. Project Expenses'!M331</f>
        <v>0</v>
      </c>
      <c r="N331" s="245">
        <f>'1. Project Expenses'!N331</f>
        <v>0</v>
      </c>
      <c r="O331" s="226">
        <f>Table2[[#This Row],[Price Per Qty]]</f>
        <v>0</v>
      </c>
      <c r="P331" s="246">
        <f t="shared" si="24"/>
        <v>0</v>
      </c>
      <c r="Q331" s="227" t="str">
        <f>IF(Table2[[#This Row],[Total Cost of Materials for Project]]&lt;&gt;0,P331*$G$9,"")</f>
        <v/>
      </c>
      <c r="R331" s="228" t="str">
        <f>IF(Table2[[#This Row],[Total Cost of Materials for Project]]&lt;&gt;0,P331*$G$10,"")</f>
        <v/>
      </c>
      <c r="S331" s="247"/>
      <c r="T331" s="230"/>
      <c r="U331" s="230"/>
      <c r="V331" s="230"/>
      <c r="W331" s="230"/>
      <c r="X331" s="230"/>
      <c r="Y331" s="230"/>
      <c r="Z331" s="230"/>
      <c r="AA331" s="230"/>
      <c r="AB331" s="6"/>
      <c r="AC331" s="248">
        <f t="shared" si="33"/>
        <v>0</v>
      </c>
      <c r="AD331" s="18" t="e">
        <f t="shared" si="25"/>
        <v>#VALUE!</v>
      </c>
      <c r="AE331" s="18" t="e">
        <f t="shared" si="26"/>
        <v>#VALUE!</v>
      </c>
      <c r="AF331" s="249">
        <f t="shared" si="34"/>
        <v>0</v>
      </c>
      <c r="AG331" s="234">
        <f>Table1[[#This Row],[Qty Placed in Service for Project]]-Table2[[#This Row],[Qty Placed in Service for Project (MUST BE &lt;= DOCUMENTATION)]]</f>
        <v>0</v>
      </c>
      <c r="AH331" s="235">
        <f>Table1[[#This Row],[Total Cost of Materials for Project]]-Table2[[#This Row],[Total Allowable Expense]]</f>
        <v>0</v>
      </c>
      <c r="AI331" s="235" t="e">
        <f>Table1[[#This Row],[Awardee Match]]-Table2[[#This Row],[Awardee Match2]]</f>
        <v>#VALUE!</v>
      </c>
      <c r="AJ331" s="235" t="e">
        <f>Table1[[#This Row],[Program Match]]-Table2[[#This Row],[Program Match2]]</f>
        <v>#VALUE!</v>
      </c>
    </row>
    <row r="332" spans="1:36" s="251" customFormat="1" ht="23.25" x14ac:dyDescent="0.35">
      <c r="A332" s="250" t="s">
        <v>255</v>
      </c>
      <c r="T332" s="252"/>
      <c r="U332" s="252"/>
      <c r="V332" s="252"/>
      <c r="W332" s="252"/>
      <c r="X332" s="252"/>
      <c r="Y332" s="252"/>
      <c r="Z332" s="252"/>
      <c r="AA332" s="252"/>
    </row>
  </sheetData>
  <sheetProtection algorithmName="SHA-512" hashValue="VYy+NGxoqZX93oA7xCD+3SZ0VTkZiM8ILInV/iet3F5MP4NQf2RJruqQiUdyhVhae7sHXi8QBso0/2FPgMlpLw==" saltValue="uitmBKDiwe/DoHmx81hYjQ==" spinCount="100000" sheet="1" objects="1" scenarios="1"/>
  <mergeCells count="16">
    <mergeCell ref="AG12:AJ12"/>
    <mergeCell ref="A1:R1"/>
    <mergeCell ref="A2:R2"/>
    <mergeCell ref="A3:R3"/>
    <mergeCell ref="S12:AB12"/>
    <mergeCell ref="D10:E10"/>
    <mergeCell ref="D7:E7"/>
    <mergeCell ref="D6:E6"/>
    <mergeCell ref="D5:E5"/>
    <mergeCell ref="L9:M9"/>
    <mergeCell ref="AC12:AF12"/>
    <mergeCell ref="A12:J12"/>
    <mergeCell ref="L12:M12"/>
    <mergeCell ref="N12:R12"/>
    <mergeCell ref="D8:E8"/>
    <mergeCell ref="D9:E9"/>
  </mergeCells>
  <conditionalFormatting sqref="C14:C331">
    <cfRule type="expression" dxfId="20" priority="28">
      <formula>AND(C14&lt;&gt;"",C14&lt;&gt;0,(OR(C14&gt;$J$7,C14&lt;$J$5)))</formula>
    </cfRule>
  </conditionalFormatting>
  <conditionalFormatting sqref="K14:K331">
    <cfRule type="cellIs" dxfId="19" priority="1" operator="greaterThan">
      <formula>$J$10</formula>
    </cfRule>
  </conditionalFormatting>
  <conditionalFormatting sqref="N13">
    <cfRule type="expression" dxfId="18" priority="7">
      <formula>N13&gt;F13</formula>
    </cfRule>
  </conditionalFormatting>
  <conditionalFormatting sqref="P14:P331">
    <cfRule type="expression" dxfId="17" priority="5">
      <formula>P14&gt;I14</formula>
    </cfRule>
  </conditionalFormatting>
  <conditionalFormatting sqref="R1:R3 R9:R1048576">
    <cfRule type="expression" dxfId="16" priority="25">
      <formula>$R1&gt;($P1*$G$10)</formula>
    </cfRule>
  </conditionalFormatting>
  <conditionalFormatting sqref="R4:R8">
    <cfRule type="expression" dxfId="15" priority="31">
      <formula>$R4&gt;($M5*$G$10)</formula>
    </cfRule>
  </conditionalFormatting>
  <conditionalFormatting sqref="S14:AA331">
    <cfRule type="expression" dxfId="14" priority="2">
      <formula>"TBD"</formula>
    </cfRule>
    <cfRule type="expression" dxfId="13" priority="3">
      <formula>"NO"</formula>
    </cfRule>
    <cfRule type="cellIs" dxfId="12" priority="8" operator="equal">
      <formula>"TBD"</formula>
    </cfRule>
    <cfRule type="cellIs" dxfId="11" priority="9" operator="equal">
      <formula>"No"</formula>
    </cfRule>
    <cfRule type="cellIs" dxfId="10" priority="10" operator="equal">
      <formula>"YES"</formula>
    </cfRule>
  </conditionalFormatting>
  <pageMargins left="0.25" right="0.25" top="0.75" bottom="0.75" header="0.3" footer="0.3"/>
  <pageSetup paperSize="5" scale="37"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923226A5-4BE8-4C4B-8919-82E96EE3B151}">
          <x14:formula1>
            <xm:f>'Drop Downs'!$E$2:$E$4</xm:f>
          </x14:formula1>
          <xm:sqref>S14:AA331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2BC2F-AB35-4AA3-BC0C-251D11D5912F}">
  <sheetPr codeName="Sheet7">
    <tabColor theme="8" tint="-0.249977111117893"/>
  </sheetPr>
  <dimension ref="A1:P33"/>
  <sheetViews>
    <sheetView topLeftCell="E1" workbookViewId="0">
      <selection activeCell="A2" sqref="A2:R3"/>
    </sheetView>
  </sheetViews>
  <sheetFormatPr defaultRowHeight="15" x14ac:dyDescent="0.25"/>
  <cols>
    <col min="1" max="1" width="24.5703125" customWidth="1"/>
    <col min="2" max="2" width="27.5703125" customWidth="1"/>
    <col min="3" max="3" width="11" bestFit="1" customWidth="1"/>
    <col min="4" max="4" width="17.42578125" bestFit="1" customWidth="1"/>
    <col min="5" max="5" width="20.140625" bestFit="1" customWidth="1"/>
    <col min="6" max="6" width="17" customWidth="1"/>
    <col min="7" max="7" width="20.42578125" customWidth="1"/>
    <col min="8" max="8" width="20.5703125" customWidth="1"/>
    <col min="9" max="9" width="47" customWidth="1"/>
    <col min="10" max="12" width="26" customWidth="1"/>
    <col min="13" max="13" width="20" customWidth="1"/>
    <col min="14" max="14" width="17.140625" customWidth="1"/>
    <col min="15" max="15" width="18.42578125" customWidth="1"/>
    <col min="16" max="16" width="22" bestFit="1" customWidth="1"/>
  </cols>
  <sheetData>
    <row r="1" spans="1:16" ht="27.75" x14ac:dyDescent="0.5">
      <c r="A1" s="318" t="s">
        <v>176</v>
      </c>
      <c r="B1" s="318"/>
      <c r="C1" s="318"/>
      <c r="D1" s="318"/>
      <c r="E1" s="318"/>
      <c r="F1" s="318"/>
      <c r="G1" s="318"/>
      <c r="H1" s="318"/>
      <c r="I1" s="318"/>
      <c r="J1" s="160"/>
      <c r="K1" s="160"/>
      <c r="L1" s="160"/>
      <c r="M1" s="160"/>
      <c r="N1" s="160"/>
      <c r="O1" s="160"/>
      <c r="P1" s="160"/>
    </row>
    <row r="2" spans="1:16" ht="27.75" x14ac:dyDescent="0.5">
      <c r="A2" s="318" t="s">
        <v>177</v>
      </c>
      <c r="B2" s="318"/>
      <c r="C2" s="318"/>
      <c r="D2" s="318"/>
      <c r="E2" s="318"/>
      <c r="F2" s="318"/>
      <c r="G2" s="318"/>
      <c r="H2" s="318"/>
      <c r="I2" s="318"/>
      <c r="J2" s="160"/>
      <c r="K2" s="160"/>
      <c r="L2" s="160"/>
      <c r="M2" s="160"/>
      <c r="N2" s="160"/>
      <c r="O2" s="160"/>
      <c r="P2" s="160"/>
    </row>
    <row r="3" spans="1:16" x14ac:dyDescent="0.25">
      <c r="A3" s="101" t="s">
        <v>178</v>
      </c>
      <c r="B3" s="273">
        <f>'1. Project Expenses'!D5</f>
        <v>0</v>
      </c>
      <c r="C3" s="273"/>
      <c r="D3" s="273"/>
      <c r="E3" s="273"/>
      <c r="F3" s="273"/>
      <c r="G3" s="273"/>
      <c r="H3" s="273"/>
      <c r="I3" s="21"/>
      <c r="J3" s="21"/>
      <c r="K3" s="21"/>
      <c r="L3" s="21"/>
      <c r="M3" s="21"/>
      <c r="N3" s="21"/>
      <c r="O3" s="21"/>
      <c r="P3" s="21"/>
    </row>
    <row r="4" spans="1:16" x14ac:dyDescent="0.25">
      <c r="A4" s="101" t="s">
        <v>179</v>
      </c>
      <c r="B4" s="273">
        <f>'1. Project Expenses'!D6</f>
        <v>0</v>
      </c>
      <c r="C4" s="273"/>
      <c r="D4" s="273"/>
      <c r="E4" s="273"/>
      <c r="F4" s="273"/>
      <c r="G4" s="273"/>
      <c r="H4" s="273"/>
      <c r="I4" s="21"/>
      <c r="J4" s="21"/>
      <c r="K4" s="21"/>
      <c r="L4" s="21"/>
      <c r="M4" s="21"/>
      <c r="N4" s="21"/>
      <c r="O4" s="21"/>
      <c r="P4" s="21"/>
    </row>
    <row r="5" spans="1:16" x14ac:dyDescent="0.25">
      <c r="A5" s="101" t="s">
        <v>180</v>
      </c>
      <c r="B5" s="102" t="str">
        <f>'1. Project Expenses'!G10</f>
        <v/>
      </c>
      <c r="C5" s="320" t="s">
        <v>181</v>
      </c>
      <c r="D5" s="320"/>
      <c r="E5" s="103">
        <f>SUM(Table5[[#All],[Total Expense]])</f>
        <v>0</v>
      </c>
      <c r="F5" s="21"/>
      <c r="G5" s="36" t="s">
        <v>161</v>
      </c>
      <c r="H5" s="104">
        <f>SUM(F8:F30)</f>
        <v>0</v>
      </c>
      <c r="I5" s="21"/>
      <c r="J5" s="21"/>
      <c r="K5" s="21"/>
      <c r="L5" s="21"/>
      <c r="M5" s="21"/>
      <c r="N5" s="21"/>
      <c r="O5" s="21"/>
      <c r="P5" s="21"/>
    </row>
    <row r="6" spans="1:16" x14ac:dyDescent="0.25">
      <c r="A6" s="21"/>
      <c r="B6" s="21"/>
      <c r="C6" s="21"/>
      <c r="D6" s="21"/>
      <c r="E6" s="21"/>
      <c r="F6" s="21"/>
      <c r="G6" s="21"/>
      <c r="H6" s="21"/>
      <c r="I6" s="21"/>
      <c r="J6" s="21"/>
      <c r="K6" s="21"/>
      <c r="L6" s="21"/>
      <c r="M6" s="21"/>
      <c r="N6" s="21"/>
      <c r="O6" s="21"/>
      <c r="P6" s="21"/>
    </row>
    <row r="7" spans="1:16" ht="18.75" x14ac:dyDescent="0.3">
      <c r="A7" s="321" t="s">
        <v>182</v>
      </c>
      <c r="B7" s="321"/>
      <c r="C7" s="321"/>
      <c r="D7" s="321"/>
      <c r="E7" s="321"/>
      <c r="F7" s="321"/>
      <c r="G7" s="321"/>
      <c r="H7" s="321"/>
      <c r="I7" s="321"/>
      <c r="J7" s="319" t="s">
        <v>183</v>
      </c>
      <c r="K7" s="319"/>
      <c r="L7" s="319"/>
      <c r="M7" s="319"/>
      <c r="N7" s="319"/>
      <c r="O7" s="319"/>
      <c r="P7" s="319"/>
    </row>
    <row r="8" spans="1:16" x14ac:dyDescent="0.25">
      <c r="A8" s="95" t="s">
        <v>69</v>
      </c>
      <c r="B8" s="96" t="s">
        <v>70</v>
      </c>
      <c r="C8" s="158" t="s">
        <v>184</v>
      </c>
      <c r="D8" s="159" t="s">
        <v>71</v>
      </c>
      <c r="E8" s="95" t="s">
        <v>129</v>
      </c>
      <c r="F8" s="97" t="s">
        <v>185</v>
      </c>
      <c r="G8" s="97" t="s">
        <v>186</v>
      </c>
      <c r="H8" s="97" t="s">
        <v>187</v>
      </c>
      <c r="I8" s="98" t="s">
        <v>188</v>
      </c>
      <c r="J8" s="193" t="s">
        <v>378</v>
      </c>
      <c r="K8" s="194" t="s">
        <v>377</v>
      </c>
      <c r="L8" s="193" t="s">
        <v>189</v>
      </c>
      <c r="M8" s="97" t="s">
        <v>190</v>
      </c>
      <c r="N8" s="97" t="s">
        <v>134</v>
      </c>
      <c r="O8" s="97" t="s">
        <v>191</v>
      </c>
      <c r="P8" s="99" t="s">
        <v>175</v>
      </c>
    </row>
    <row r="9" spans="1:16" x14ac:dyDescent="0.25">
      <c r="A9" s="91" t="s">
        <v>72</v>
      </c>
      <c r="B9" s="6" t="s">
        <v>73</v>
      </c>
      <c r="C9" s="6"/>
      <c r="D9" s="15"/>
      <c r="E9" s="11" t="s">
        <v>74</v>
      </c>
      <c r="F9" s="15">
        <f>C9*D9</f>
        <v>0</v>
      </c>
      <c r="G9" s="15" t="e">
        <f>F9*$B$5</f>
        <v>#VALUE!</v>
      </c>
      <c r="H9" s="15" t="e">
        <f>F9-G9</f>
        <v>#VALUE!</v>
      </c>
      <c r="I9" s="19"/>
      <c r="J9" s="195">
        <f>SUMIF(Table2[[#All],[Expense Type]], Table5[[#This Row],[Expense Type]], Table2[[#All],[Qty Placed in Service for Project (MUST BE &lt;= DOCUMENTATION)]])</f>
        <v>0</v>
      </c>
      <c r="K9" s="192">
        <f>IFERROR(AVERAGEIF(Table2[[#All],[Expense Type]], Table5[[#This Row],[Expense Type]], Table2[[#All],[Price per Qty as verified]]),)</f>
        <v>0</v>
      </c>
      <c r="L9" s="192">
        <f>SUMIF(Table2[[#All],[Expense Type]], Table5[[#This Row],[Expense Type]], Table2[[#All],[Total Cost of Materials for Project]])</f>
        <v>0</v>
      </c>
      <c r="M9" s="17">
        <f>SUMIF(Table2[[#All],[Expense Type]], Table5[[#This Row],[Expense Type]], Table2[[#All],[Total Allowable Expense]])</f>
        <v>0</v>
      </c>
      <c r="N9" s="18" t="e">
        <f>M9*$B$5</f>
        <v>#VALUE!</v>
      </c>
      <c r="O9" s="18" t="e">
        <f>M9-N9</f>
        <v>#VALUE!</v>
      </c>
      <c r="P9" s="60">
        <f>SUMIF(Table2[[#All],[Expense Type]], Table5[[#This Row],[Expense Type]], Table2[[#All],[Unallowed Expenses]])</f>
        <v>0</v>
      </c>
    </row>
    <row r="10" spans="1:16" x14ac:dyDescent="0.25">
      <c r="A10" s="92"/>
      <c r="B10" s="6" t="s">
        <v>75</v>
      </c>
      <c r="C10" s="6"/>
      <c r="D10" s="15"/>
      <c r="E10" s="11" t="s">
        <v>74</v>
      </c>
      <c r="F10" s="15">
        <f t="shared" ref="F10:F33" si="0">C10*D10</f>
        <v>0</v>
      </c>
      <c r="G10" s="15" t="e">
        <f t="shared" ref="G10:G33" si="1">F10*$B$5</f>
        <v>#VALUE!</v>
      </c>
      <c r="H10" s="15" t="e">
        <f t="shared" ref="H10:H33" si="2">F10-G10</f>
        <v>#VALUE!</v>
      </c>
      <c r="I10" s="19"/>
      <c r="J10" s="195">
        <f>SUMIF(Table2[[#All],[Expense Type]], Table5[[#This Row],[Expense Type]], Table2[[#All],[Qty Placed in Service for Project (MUST BE &lt;= DOCUMENTATION)]])</f>
        <v>0</v>
      </c>
      <c r="K10" s="192">
        <f>IFERROR(AVERAGEIF(Table2[[#All],[Expense Type]], Table5[[#This Row],[Expense Type]], Table2[[#All],[Price per Qty as verified]]),)</f>
        <v>0</v>
      </c>
      <c r="L10" s="192">
        <f>SUMIF(Table2[[#All],[Expense Type]], Table5[[#This Row],[Expense Type]], Table2[[#All],[Total Cost of Materials for Project]])</f>
        <v>0</v>
      </c>
      <c r="M10" s="17">
        <f>SUMIF(Table2[[#All],[Expense Type]], Table5[[#This Row],[Expense Type]], Table2[[#All],[Total Allowable Expense]])</f>
        <v>0</v>
      </c>
      <c r="N10" s="18" t="e">
        <f t="shared" ref="N10:N33" si="3">M10*$B$5</f>
        <v>#VALUE!</v>
      </c>
      <c r="O10" s="18" t="e">
        <f t="shared" ref="O10:O33" si="4">M10-N10</f>
        <v>#VALUE!</v>
      </c>
      <c r="P10" s="60">
        <f>SUMIF(Table2[[#All],[Expense Type]], Table5[[#This Row],[Expense Type]], Table2[[#All],[Unallowed Expenses]])</f>
        <v>0</v>
      </c>
    </row>
    <row r="11" spans="1:16" x14ac:dyDescent="0.25">
      <c r="A11" s="91" t="s">
        <v>76</v>
      </c>
      <c r="B11" s="6" t="s">
        <v>77</v>
      </c>
      <c r="C11" s="6"/>
      <c r="D11" s="15"/>
      <c r="E11" s="11" t="s">
        <v>78</v>
      </c>
      <c r="F11" s="15">
        <f t="shared" si="0"/>
        <v>0</v>
      </c>
      <c r="G11" s="15" t="e">
        <f t="shared" si="1"/>
        <v>#VALUE!</v>
      </c>
      <c r="H11" s="15" t="e">
        <f t="shared" si="2"/>
        <v>#VALUE!</v>
      </c>
      <c r="I11" s="19"/>
      <c r="J11" s="195">
        <f>SUMIF(Table2[[#All],[Expense Type]], Table5[[#This Row],[Expense Type]], Table2[[#All],[Qty Placed in Service for Project (MUST BE &lt;= DOCUMENTATION)]])</f>
        <v>0</v>
      </c>
      <c r="K11" s="192">
        <f>IFERROR(AVERAGEIF(Table2[[#All],[Expense Type]], Table5[[#This Row],[Expense Type]], Table2[[#All],[Price per Qty as verified]]),)</f>
        <v>0</v>
      </c>
      <c r="L11" s="192">
        <f>SUMIF(Table2[[#All],[Expense Type]], Table5[[#This Row],[Expense Type]], Table2[[#All],[Total Cost of Materials for Project]])</f>
        <v>0</v>
      </c>
      <c r="M11" s="17">
        <f>SUMIF(Table2[[#All],[Expense Type]], Table5[[#This Row],[Expense Type]], Table2[[#All],[Total Allowable Expense]])</f>
        <v>0</v>
      </c>
      <c r="N11" s="18" t="e">
        <f t="shared" si="3"/>
        <v>#VALUE!</v>
      </c>
      <c r="O11" s="18" t="e">
        <f t="shared" si="4"/>
        <v>#VALUE!</v>
      </c>
      <c r="P11" s="60">
        <f>SUMIF(Table2[[#All],[Expense Type]], Table5[[#This Row],[Expense Type]], Table2[[#All],[Unallowed Expenses]])</f>
        <v>0</v>
      </c>
    </row>
    <row r="12" spans="1:16" x14ac:dyDescent="0.25">
      <c r="A12" s="93"/>
      <c r="B12" s="6" t="s">
        <v>79</v>
      </c>
      <c r="C12" s="6"/>
      <c r="D12" s="15"/>
      <c r="E12" s="11" t="s">
        <v>80</v>
      </c>
      <c r="F12" s="15">
        <f t="shared" si="0"/>
        <v>0</v>
      </c>
      <c r="G12" s="15" t="e">
        <f t="shared" si="1"/>
        <v>#VALUE!</v>
      </c>
      <c r="H12" s="15" t="e">
        <f t="shared" si="2"/>
        <v>#VALUE!</v>
      </c>
      <c r="I12" s="19"/>
      <c r="J12" s="195">
        <f>SUMIF(Table2[[#All],[Expense Type]], Table5[[#This Row],[Expense Type]], Table2[[#All],[Qty Placed in Service for Project (MUST BE &lt;= DOCUMENTATION)]])</f>
        <v>0</v>
      </c>
      <c r="K12" s="192">
        <f>IFERROR(AVERAGEIF(Table2[[#All],[Expense Type]], Table5[[#This Row],[Expense Type]], Table2[[#All],[Price per Qty as verified]]),)</f>
        <v>0</v>
      </c>
      <c r="L12" s="192">
        <f>SUMIF(Table2[[#All],[Expense Type]], Table5[[#This Row],[Expense Type]], Table2[[#All],[Total Cost of Materials for Project]])</f>
        <v>0</v>
      </c>
      <c r="M12" s="17">
        <f>SUMIF(Table2[[#All],[Expense Type]], Table5[[#This Row],[Expense Type]], Table2[[#All],[Total Allowable Expense]])</f>
        <v>0</v>
      </c>
      <c r="N12" s="18" t="e">
        <f t="shared" si="3"/>
        <v>#VALUE!</v>
      </c>
      <c r="O12" s="18" t="e">
        <f t="shared" si="4"/>
        <v>#VALUE!</v>
      </c>
      <c r="P12" s="60">
        <f>SUMIF(Table2[[#All],[Expense Type]], Table5[[#This Row],[Expense Type]], Table2[[#All],[Unallowed Expenses]])</f>
        <v>0</v>
      </c>
    </row>
    <row r="13" spans="1:16" x14ac:dyDescent="0.25">
      <c r="A13" s="92"/>
      <c r="B13" s="6" t="s">
        <v>81</v>
      </c>
      <c r="C13" s="6"/>
      <c r="D13" s="15"/>
      <c r="E13" s="11" t="s">
        <v>82</v>
      </c>
      <c r="F13" s="15">
        <f t="shared" si="0"/>
        <v>0</v>
      </c>
      <c r="G13" s="15" t="e">
        <f t="shared" si="1"/>
        <v>#VALUE!</v>
      </c>
      <c r="H13" s="15" t="e">
        <f t="shared" si="2"/>
        <v>#VALUE!</v>
      </c>
      <c r="I13" s="19"/>
      <c r="J13" s="195">
        <f>SUMIF(Table2[[#All],[Expense Type]], Table5[[#This Row],[Expense Type]], Table2[[#All],[Qty Placed in Service for Project (MUST BE &lt;= DOCUMENTATION)]])</f>
        <v>0</v>
      </c>
      <c r="K13" s="192">
        <f>IFERROR(AVERAGEIF(Table2[[#All],[Expense Type]], Table5[[#This Row],[Expense Type]], Table2[[#All],[Price per Qty as verified]]),)</f>
        <v>0</v>
      </c>
      <c r="L13" s="192">
        <f>SUMIF(Table2[[#All],[Expense Type]], Table5[[#This Row],[Expense Type]], Table2[[#All],[Total Cost of Materials for Project]])</f>
        <v>0</v>
      </c>
      <c r="M13" s="17">
        <f>SUMIF(Table2[[#All],[Expense Type]], Table5[[#This Row],[Expense Type]], Table2[[#All],[Total Allowable Expense]])</f>
        <v>0</v>
      </c>
      <c r="N13" s="18" t="e">
        <f t="shared" si="3"/>
        <v>#VALUE!</v>
      </c>
      <c r="O13" s="18" t="e">
        <f t="shared" si="4"/>
        <v>#VALUE!</v>
      </c>
      <c r="P13" s="60">
        <f>SUMIF(Table2[[#All],[Expense Type]], Table5[[#This Row],[Expense Type]], Table2[[#All],[Unallowed Expenses]])</f>
        <v>0</v>
      </c>
    </row>
    <row r="14" spans="1:16" x14ac:dyDescent="0.25">
      <c r="A14" s="91" t="s">
        <v>83</v>
      </c>
      <c r="B14" s="6" t="s">
        <v>84</v>
      </c>
      <c r="C14" s="6"/>
      <c r="D14" s="15"/>
      <c r="E14" s="11" t="s">
        <v>85</v>
      </c>
      <c r="F14" s="15">
        <f t="shared" si="0"/>
        <v>0</v>
      </c>
      <c r="G14" s="15" t="e">
        <f t="shared" si="1"/>
        <v>#VALUE!</v>
      </c>
      <c r="H14" s="15" t="e">
        <f t="shared" si="2"/>
        <v>#VALUE!</v>
      </c>
      <c r="I14" s="19"/>
      <c r="J14" s="195">
        <f>SUMIF(Table2[[#All],[Expense Type]], Table5[[#This Row],[Expense Type]], Table2[[#All],[Qty Placed in Service for Project (MUST BE &lt;= DOCUMENTATION)]])</f>
        <v>0</v>
      </c>
      <c r="K14" s="192">
        <f>IFERROR(AVERAGEIF(Table2[[#All],[Expense Type]], Table5[[#This Row],[Expense Type]], Table2[[#All],[Price per Qty as verified]]),)</f>
        <v>0</v>
      </c>
      <c r="L14" s="192">
        <f>SUMIF(Table2[[#All],[Expense Type]], Table5[[#This Row],[Expense Type]], Table2[[#All],[Total Cost of Materials for Project]])</f>
        <v>0</v>
      </c>
      <c r="M14" s="17">
        <f>SUMIF(Table2[[#All],[Expense Type]], Table5[[#This Row],[Expense Type]], Table2[[#All],[Total Allowable Expense]])</f>
        <v>0</v>
      </c>
      <c r="N14" s="18" t="e">
        <f t="shared" si="3"/>
        <v>#VALUE!</v>
      </c>
      <c r="O14" s="18" t="e">
        <f t="shared" si="4"/>
        <v>#VALUE!</v>
      </c>
      <c r="P14" s="60">
        <f>SUMIF(Table2[[#All],[Expense Type]], Table5[[#This Row],[Expense Type]], Table2[[#All],[Unallowed Expenses]])</f>
        <v>0</v>
      </c>
    </row>
    <row r="15" spans="1:16" x14ac:dyDescent="0.25">
      <c r="A15" s="93"/>
      <c r="B15" s="6" t="s">
        <v>86</v>
      </c>
      <c r="C15" s="6"/>
      <c r="D15" s="15"/>
      <c r="E15" s="11" t="s">
        <v>85</v>
      </c>
      <c r="F15" s="15">
        <f t="shared" si="0"/>
        <v>0</v>
      </c>
      <c r="G15" s="15" t="e">
        <f t="shared" si="1"/>
        <v>#VALUE!</v>
      </c>
      <c r="H15" s="15" t="e">
        <f t="shared" si="2"/>
        <v>#VALUE!</v>
      </c>
      <c r="I15" s="19"/>
      <c r="J15" s="195">
        <f>SUMIF(Table2[[#All],[Expense Type]], Table5[[#This Row],[Expense Type]], Table2[[#All],[Qty Placed in Service for Project (MUST BE &lt;= DOCUMENTATION)]])</f>
        <v>0</v>
      </c>
      <c r="K15" s="192">
        <f>IFERROR(AVERAGEIF(Table2[[#All],[Expense Type]], Table5[[#This Row],[Expense Type]], Table2[[#All],[Price per Qty as verified]]),)</f>
        <v>0</v>
      </c>
      <c r="L15" s="192">
        <f>SUMIF(Table2[[#All],[Expense Type]], Table5[[#This Row],[Expense Type]], Table2[[#All],[Total Cost of Materials for Project]])</f>
        <v>0</v>
      </c>
      <c r="M15" s="17">
        <f>SUMIF(Table2[[#All],[Expense Type]], Table5[[#This Row],[Expense Type]], Table2[[#All],[Total Allowable Expense]])</f>
        <v>0</v>
      </c>
      <c r="N15" s="18" t="e">
        <f t="shared" si="3"/>
        <v>#VALUE!</v>
      </c>
      <c r="O15" s="18" t="e">
        <f t="shared" si="4"/>
        <v>#VALUE!</v>
      </c>
      <c r="P15" s="60">
        <f>SUMIF(Table2[[#All],[Expense Type]], Table5[[#This Row],[Expense Type]], Table2[[#All],[Unallowed Expenses]])</f>
        <v>0</v>
      </c>
    </row>
    <row r="16" spans="1:16" x14ac:dyDescent="0.25">
      <c r="A16" s="93"/>
      <c r="B16" s="6" t="s">
        <v>87</v>
      </c>
      <c r="C16" s="6"/>
      <c r="D16" s="15"/>
      <c r="E16" s="11" t="s">
        <v>88</v>
      </c>
      <c r="F16" s="15">
        <f t="shared" si="0"/>
        <v>0</v>
      </c>
      <c r="G16" s="15" t="e">
        <f t="shared" si="1"/>
        <v>#VALUE!</v>
      </c>
      <c r="H16" s="15" t="e">
        <f t="shared" si="2"/>
        <v>#VALUE!</v>
      </c>
      <c r="I16" s="19"/>
      <c r="J16" s="195">
        <f>SUMIF(Table2[[#All],[Expense Type]], Table5[[#This Row],[Expense Type]], Table2[[#All],[Qty Placed in Service for Project (MUST BE &lt;= DOCUMENTATION)]])</f>
        <v>0</v>
      </c>
      <c r="K16" s="192">
        <f>IFERROR(AVERAGEIF(Table2[[#All],[Expense Type]], Table5[[#This Row],[Expense Type]], Table2[[#All],[Price per Qty as verified]]),)</f>
        <v>0</v>
      </c>
      <c r="L16" s="192">
        <f>SUMIF(Table2[[#All],[Expense Type]], Table5[[#This Row],[Expense Type]], Table2[[#All],[Total Cost of Materials for Project]])</f>
        <v>0</v>
      </c>
      <c r="M16" s="17">
        <f>SUMIF(Table2[[#All],[Expense Type]], Table5[[#This Row],[Expense Type]], Table2[[#All],[Total Allowable Expense]])</f>
        <v>0</v>
      </c>
      <c r="N16" s="18" t="e">
        <f t="shared" si="3"/>
        <v>#VALUE!</v>
      </c>
      <c r="O16" s="18" t="e">
        <f t="shared" si="4"/>
        <v>#VALUE!</v>
      </c>
      <c r="P16" s="60">
        <f>SUMIF(Table2[[#All],[Expense Type]], Table5[[#This Row],[Expense Type]], Table2[[#All],[Unallowed Expenses]])</f>
        <v>0</v>
      </c>
    </row>
    <row r="17" spans="1:16" x14ac:dyDescent="0.25">
      <c r="A17" s="93"/>
      <c r="B17" s="6" t="s">
        <v>89</v>
      </c>
      <c r="C17" s="6"/>
      <c r="D17" s="15"/>
      <c r="E17" s="11" t="s">
        <v>90</v>
      </c>
      <c r="F17" s="15">
        <f t="shared" si="0"/>
        <v>0</v>
      </c>
      <c r="G17" s="15" t="e">
        <f t="shared" si="1"/>
        <v>#VALUE!</v>
      </c>
      <c r="H17" s="15" t="e">
        <f t="shared" si="2"/>
        <v>#VALUE!</v>
      </c>
      <c r="I17" s="19"/>
      <c r="J17" s="195">
        <f>SUMIF(Table2[[#All],[Expense Type]], Table5[[#This Row],[Expense Type]], Table2[[#All],[Qty Placed in Service for Project (MUST BE &lt;= DOCUMENTATION)]])</f>
        <v>0</v>
      </c>
      <c r="K17" s="192">
        <f>IFERROR(AVERAGEIF(Table2[[#All],[Expense Type]], Table5[[#This Row],[Expense Type]], Table2[[#All],[Price per Qty as verified]]),)</f>
        <v>0</v>
      </c>
      <c r="L17" s="192">
        <f>SUMIF(Table2[[#All],[Expense Type]], Table5[[#This Row],[Expense Type]], Table2[[#All],[Total Cost of Materials for Project]])</f>
        <v>0</v>
      </c>
      <c r="M17" s="17">
        <f>SUMIF(Table2[[#All],[Expense Type]], Table5[[#This Row],[Expense Type]], Table2[[#All],[Total Allowable Expense]])</f>
        <v>0</v>
      </c>
      <c r="N17" s="18" t="e">
        <f t="shared" si="3"/>
        <v>#VALUE!</v>
      </c>
      <c r="O17" s="18" t="e">
        <f t="shared" si="4"/>
        <v>#VALUE!</v>
      </c>
      <c r="P17" s="60">
        <f>SUMIF(Table2[[#All],[Expense Type]], Table5[[#This Row],[Expense Type]], Table2[[#All],[Unallowed Expenses]])</f>
        <v>0</v>
      </c>
    </row>
    <row r="18" spans="1:16" x14ac:dyDescent="0.25">
      <c r="A18" s="93"/>
      <c r="B18" s="6" t="s">
        <v>91</v>
      </c>
      <c r="C18" s="6"/>
      <c r="D18" s="15"/>
      <c r="E18" s="11" t="s">
        <v>92</v>
      </c>
      <c r="F18" s="15">
        <f t="shared" si="0"/>
        <v>0</v>
      </c>
      <c r="G18" s="15" t="e">
        <f t="shared" si="1"/>
        <v>#VALUE!</v>
      </c>
      <c r="H18" s="15" t="e">
        <f t="shared" si="2"/>
        <v>#VALUE!</v>
      </c>
      <c r="I18" s="19"/>
      <c r="J18" s="195">
        <f>SUMIF(Table2[[#All],[Expense Type]], Table5[[#This Row],[Expense Type]], Table2[[#All],[Qty Placed in Service for Project (MUST BE &lt;= DOCUMENTATION)]])</f>
        <v>0</v>
      </c>
      <c r="K18" s="192">
        <f>IFERROR(AVERAGEIF(Table2[[#All],[Expense Type]], Table5[[#This Row],[Expense Type]], Table2[[#All],[Price per Qty as verified]]),)</f>
        <v>0</v>
      </c>
      <c r="L18" s="192">
        <f>SUMIF(Table2[[#All],[Expense Type]], Table5[[#This Row],[Expense Type]], Table2[[#All],[Total Cost of Materials for Project]])</f>
        <v>0</v>
      </c>
      <c r="M18" s="17">
        <f>SUMIF(Table2[[#All],[Expense Type]], Table5[[#This Row],[Expense Type]], Table2[[#All],[Total Allowable Expense]])</f>
        <v>0</v>
      </c>
      <c r="N18" s="18" t="e">
        <f t="shared" si="3"/>
        <v>#VALUE!</v>
      </c>
      <c r="O18" s="18" t="e">
        <f t="shared" si="4"/>
        <v>#VALUE!</v>
      </c>
      <c r="P18" s="60">
        <f>SUMIF(Table2[[#All],[Expense Type]], Table5[[#This Row],[Expense Type]], Table2[[#All],[Unallowed Expenses]])</f>
        <v>0</v>
      </c>
    </row>
    <row r="19" spans="1:16" x14ac:dyDescent="0.25">
      <c r="A19" s="93"/>
      <c r="B19" s="6" t="s">
        <v>93</v>
      </c>
      <c r="C19" s="6"/>
      <c r="D19" s="15"/>
      <c r="E19" s="11" t="s">
        <v>85</v>
      </c>
      <c r="F19" s="15">
        <f t="shared" si="0"/>
        <v>0</v>
      </c>
      <c r="G19" s="15" t="e">
        <f t="shared" si="1"/>
        <v>#VALUE!</v>
      </c>
      <c r="H19" s="15" t="e">
        <f t="shared" si="2"/>
        <v>#VALUE!</v>
      </c>
      <c r="I19" s="19"/>
      <c r="J19" s="195">
        <f>SUMIF(Table2[[#All],[Expense Type]], Table5[[#This Row],[Expense Type]], Table2[[#All],[Qty Placed in Service for Project (MUST BE &lt;= DOCUMENTATION)]])</f>
        <v>0</v>
      </c>
      <c r="K19" s="192">
        <f>IFERROR(AVERAGEIF(Table2[[#All],[Expense Type]], Table5[[#This Row],[Expense Type]], Table2[[#All],[Price per Qty as verified]]),)</f>
        <v>0</v>
      </c>
      <c r="L19" s="192">
        <f>SUMIF(Table2[[#All],[Expense Type]], Table5[[#This Row],[Expense Type]], Table2[[#All],[Total Cost of Materials for Project]])</f>
        <v>0</v>
      </c>
      <c r="M19" s="17">
        <f>SUMIF(Table2[[#All],[Expense Type]], Table5[[#This Row],[Expense Type]], Table2[[#All],[Total Allowable Expense]])</f>
        <v>0</v>
      </c>
      <c r="N19" s="18" t="e">
        <f t="shared" si="3"/>
        <v>#VALUE!</v>
      </c>
      <c r="O19" s="18" t="e">
        <f t="shared" si="4"/>
        <v>#VALUE!</v>
      </c>
      <c r="P19" s="60">
        <f>SUMIF(Table2[[#All],[Expense Type]], Table5[[#This Row],[Expense Type]], Table2[[#All],[Unallowed Expenses]])</f>
        <v>0</v>
      </c>
    </row>
    <row r="20" spans="1:16" x14ac:dyDescent="0.25">
      <c r="A20" s="91" t="s">
        <v>94</v>
      </c>
      <c r="B20" s="6" t="s">
        <v>95</v>
      </c>
      <c r="C20" s="6"/>
      <c r="D20" s="15"/>
      <c r="E20" s="11" t="s">
        <v>92</v>
      </c>
      <c r="F20" s="15">
        <f t="shared" si="0"/>
        <v>0</v>
      </c>
      <c r="G20" s="15" t="e">
        <f t="shared" si="1"/>
        <v>#VALUE!</v>
      </c>
      <c r="H20" s="15" t="e">
        <f t="shared" si="2"/>
        <v>#VALUE!</v>
      </c>
      <c r="I20" s="19"/>
      <c r="J20" s="195">
        <f>SUMIF(Table2[[#All],[Expense Type]], Table5[[#This Row],[Expense Type]], Table2[[#All],[Qty Placed in Service for Project (MUST BE &lt;= DOCUMENTATION)]])</f>
        <v>0</v>
      </c>
      <c r="K20" s="192">
        <f>IFERROR(AVERAGEIF(Table2[[#All],[Expense Type]], Table5[[#This Row],[Expense Type]], Table2[[#All],[Price per Qty as verified]]),)</f>
        <v>0</v>
      </c>
      <c r="L20" s="192">
        <f>SUMIF(Table2[[#All],[Expense Type]], Table5[[#This Row],[Expense Type]], Table2[[#All],[Total Cost of Materials for Project]])</f>
        <v>0</v>
      </c>
      <c r="M20" s="17">
        <f>SUMIF(Table2[[#All],[Expense Type]], Table5[[#This Row],[Expense Type]], Table2[[#All],[Total Allowable Expense]])</f>
        <v>0</v>
      </c>
      <c r="N20" s="18" t="e">
        <f t="shared" si="3"/>
        <v>#VALUE!</v>
      </c>
      <c r="O20" s="18" t="e">
        <f t="shared" si="4"/>
        <v>#VALUE!</v>
      </c>
      <c r="P20" s="60">
        <f>SUMIF(Table2[[#All],[Expense Type]], Table5[[#This Row],[Expense Type]], Table2[[#All],[Unallowed Expenses]])</f>
        <v>0</v>
      </c>
    </row>
    <row r="21" spans="1:16" x14ac:dyDescent="0.25">
      <c r="A21" s="93"/>
      <c r="B21" s="6" t="s">
        <v>96</v>
      </c>
      <c r="C21" s="6"/>
      <c r="D21" s="15"/>
      <c r="E21" s="11" t="s">
        <v>92</v>
      </c>
      <c r="F21" s="15">
        <f t="shared" si="0"/>
        <v>0</v>
      </c>
      <c r="G21" s="15" t="e">
        <f t="shared" si="1"/>
        <v>#VALUE!</v>
      </c>
      <c r="H21" s="15" t="e">
        <f t="shared" si="2"/>
        <v>#VALUE!</v>
      </c>
      <c r="I21" s="19"/>
      <c r="J21" s="195">
        <f>SUMIF(Table2[[#All],[Expense Type]], Table5[[#This Row],[Expense Type]], Table2[[#All],[Qty Placed in Service for Project (MUST BE &lt;= DOCUMENTATION)]])</f>
        <v>0</v>
      </c>
      <c r="K21" s="192">
        <f>IFERROR(AVERAGEIF(Table2[[#All],[Expense Type]], Table5[[#This Row],[Expense Type]], Table2[[#All],[Price per Qty as verified]]),)</f>
        <v>0</v>
      </c>
      <c r="L21" s="192">
        <f>SUMIF(Table2[[#All],[Expense Type]], Table5[[#This Row],[Expense Type]], Table2[[#All],[Total Cost of Materials for Project]])</f>
        <v>0</v>
      </c>
      <c r="M21" s="17">
        <f>SUMIF(Table2[[#All],[Expense Type]], Table5[[#This Row],[Expense Type]], Table2[[#All],[Total Allowable Expense]])</f>
        <v>0</v>
      </c>
      <c r="N21" s="18" t="e">
        <f t="shared" si="3"/>
        <v>#VALUE!</v>
      </c>
      <c r="O21" s="18" t="e">
        <f t="shared" si="4"/>
        <v>#VALUE!</v>
      </c>
      <c r="P21" s="60">
        <f>SUMIF(Table2[[#All],[Expense Type]], Table5[[#This Row],[Expense Type]], Table2[[#All],[Unallowed Expenses]])</f>
        <v>0</v>
      </c>
    </row>
    <row r="22" spans="1:16" x14ac:dyDescent="0.25">
      <c r="A22" s="93"/>
      <c r="B22" s="6" t="s">
        <v>97</v>
      </c>
      <c r="C22" s="6"/>
      <c r="D22" s="15"/>
      <c r="E22" s="11" t="s">
        <v>92</v>
      </c>
      <c r="F22" s="15">
        <f t="shared" si="0"/>
        <v>0</v>
      </c>
      <c r="G22" s="15" t="e">
        <f t="shared" si="1"/>
        <v>#VALUE!</v>
      </c>
      <c r="H22" s="15" t="e">
        <f t="shared" si="2"/>
        <v>#VALUE!</v>
      </c>
      <c r="I22" s="19"/>
      <c r="J22" s="195">
        <f>SUMIF(Table2[[#All],[Expense Type]], Table5[[#This Row],[Expense Type]], Table2[[#All],[Qty Placed in Service for Project (MUST BE &lt;= DOCUMENTATION)]])</f>
        <v>0</v>
      </c>
      <c r="K22" s="192">
        <f>IFERROR(AVERAGEIF(Table2[[#All],[Expense Type]], Table5[[#This Row],[Expense Type]], Table2[[#All],[Price per Qty as verified]]),)</f>
        <v>0</v>
      </c>
      <c r="L22" s="192">
        <f>SUMIF(Table2[[#All],[Expense Type]], Table5[[#This Row],[Expense Type]], Table2[[#All],[Total Cost of Materials for Project]])</f>
        <v>0</v>
      </c>
      <c r="M22" s="17">
        <f>SUMIF(Table2[[#All],[Expense Type]], Table5[[#This Row],[Expense Type]], Table2[[#All],[Total Allowable Expense]])</f>
        <v>0</v>
      </c>
      <c r="N22" s="18" t="e">
        <f t="shared" si="3"/>
        <v>#VALUE!</v>
      </c>
      <c r="O22" s="18" t="e">
        <f t="shared" si="4"/>
        <v>#VALUE!</v>
      </c>
      <c r="P22" s="60">
        <f>SUMIF(Table2[[#All],[Expense Type]], Table5[[#This Row],[Expense Type]], Table2[[#All],[Unallowed Expenses]])</f>
        <v>0</v>
      </c>
    </row>
    <row r="23" spans="1:16" x14ac:dyDescent="0.25">
      <c r="A23" s="92"/>
      <c r="B23" s="6" t="s">
        <v>98</v>
      </c>
      <c r="C23" s="6"/>
      <c r="D23" s="15"/>
      <c r="E23" s="11" t="s">
        <v>92</v>
      </c>
      <c r="F23" s="15">
        <f t="shared" si="0"/>
        <v>0</v>
      </c>
      <c r="G23" s="15" t="e">
        <f t="shared" si="1"/>
        <v>#VALUE!</v>
      </c>
      <c r="H23" s="15" t="e">
        <f t="shared" si="2"/>
        <v>#VALUE!</v>
      </c>
      <c r="I23" s="19"/>
      <c r="J23" s="195">
        <f>SUMIF(Table2[[#All],[Expense Type]], Table5[[#This Row],[Expense Type]], Table2[[#All],[Qty Placed in Service for Project (MUST BE &lt;= DOCUMENTATION)]])</f>
        <v>0</v>
      </c>
      <c r="K23" s="192">
        <f>IFERROR(AVERAGEIF(Table2[[#All],[Expense Type]], Table5[[#This Row],[Expense Type]], Table2[[#All],[Price per Qty as verified]]),)</f>
        <v>0</v>
      </c>
      <c r="L23" s="192">
        <f>SUMIF(Table2[[#All],[Expense Type]], Table5[[#This Row],[Expense Type]], Table2[[#All],[Total Cost of Materials for Project]])</f>
        <v>0</v>
      </c>
      <c r="M23" s="17">
        <f>SUMIF(Table2[[#All],[Expense Type]], Table5[[#This Row],[Expense Type]], Table2[[#All],[Total Allowable Expense]])</f>
        <v>0</v>
      </c>
      <c r="N23" s="18" t="e">
        <f t="shared" si="3"/>
        <v>#VALUE!</v>
      </c>
      <c r="O23" s="18" t="e">
        <f t="shared" si="4"/>
        <v>#VALUE!</v>
      </c>
      <c r="P23" s="60">
        <f>SUMIF(Table2[[#All],[Expense Type]], Table5[[#This Row],[Expense Type]], Table2[[#All],[Unallowed Expenses]])</f>
        <v>0</v>
      </c>
    </row>
    <row r="24" spans="1:16" x14ac:dyDescent="0.25">
      <c r="A24" s="91" t="s">
        <v>99</v>
      </c>
      <c r="B24" s="6" t="s">
        <v>100</v>
      </c>
      <c r="C24" s="6"/>
      <c r="D24" s="15"/>
      <c r="E24" s="11" t="s">
        <v>85</v>
      </c>
      <c r="F24" s="15">
        <f t="shared" si="0"/>
        <v>0</v>
      </c>
      <c r="G24" s="15" t="e">
        <f t="shared" si="1"/>
        <v>#VALUE!</v>
      </c>
      <c r="H24" s="15" t="e">
        <f t="shared" si="2"/>
        <v>#VALUE!</v>
      </c>
      <c r="I24" s="19"/>
      <c r="J24" s="195">
        <f>SUMIF(Table2[[#All],[Expense Type]], Table5[[#This Row],[Expense Type]], Table2[[#All],[Qty Placed in Service for Project (MUST BE &lt;= DOCUMENTATION)]])</f>
        <v>0</v>
      </c>
      <c r="K24" s="192">
        <f>IFERROR(AVERAGEIF(Table2[[#All],[Expense Type]], Table5[[#This Row],[Expense Type]], Table2[[#All],[Price per Qty as verified]]),)</f>
        <v>0</v>
      </c>
      <c r="L24" s="192">
        <f>SUMIF(Table2[[#All],[Expense Type]], Table5[[#This Row],[Expense Type]], Table2[[#All],[Total Cost of Materials for Project]])</f>
        <v>0</v>
      </c>
      <c r="M24" s="17">
        <f>SUMIF(Table2[[#All],[Expense Type]], Table5[[#This Row],[Expense Type]], Table2[[#All],[Total Allowable Expense]])</f>
        <v>0</v>
      </c>
      <c r="N24" s="18" t="e">
        <f t="shared" si="3"/>
        <v>#VALUE!</v>
      </c>
      <c r="O24" s="18" t="e">
        <f t="shared" si="4"/>
        <v>#VALUE!</v>
      </c>
      <c r="P24" s="60">
        <f>SUMIF(Table2[[#All],[Expense Type]], Table5[[#This Row],[Expense Type]], Table2[[#All],[Unallowed Expenses]])</f>
        <v>0</v>
      </c>
    </row>
    <row r="25" spans="1:16" x14ac:dyDescent="0.25">
      <c r="A25" s="93"/>
      <c r="B25" s="6" t="s">
        <v>101</v>
      </c>
      <c r="C25" s="6"/>
      <c r="D25" s="15"/>
      <c r="E25" s="11" t="s">
        <v>85</v>
      </c>
      <c r="F25" s="15">
        <f t="shared" si="0"/>
        <v>0</v>
      </c>
      <c r="G25" s="15" t="e">
        <f t="shared" si="1"/>
        <v>#VALUE!</v>
      </c>
      <c r="H25" s="15" t="e">
        <f t="shared" si="2"/>
        <v>#VALUE!</v>
      </c>
      <c r="I25" s="19"/>
      <c r="J25" s="195">
        <f>SUMIF(Table2[[#All],[Expense Type]], Table5[[#This Row],[Expense Type]], Table2[[#All],[Qty Placed in Service for Project (MUST BE &lt;= DOCUMENTATION)]])</f>
        <v>0</v>
      </c>
      <c r="K25" s="192">
        <f>IFERROR(AVERAGEIF(Table2[[#All],[Expense Type]], Table5[[#This Row],[Expense Type]], Table2[[#All],[Price per Qty as verified]]),)</f>
        <v>0</v>
      </c>
      <c r="L25" s="192">
        <f>SUMIF(Table2[[#All],[Expense Type]], Table5[[#This Row],[Expense Type]], Table2[[#All],[Total Cost of Materials for Project]])</f>
        <v>0</v>
      </c>
      <c r="M25" s="17">
        <f>SUMIF(Table2[[#All],[Expense Type]], Table5[[#This Row],[Expense Type]], Table2[[#All],[Total Allowable Expense]])</f>
        <v>0</v>
      </c>
      <c r="N25" s="18" t="e">
        <f t="shared" si="3"/>
        <v>#VALUE!</v>
      </c>
      <c r="O25" s="18" t="e">
        <f t="shared" si="4"/>
        <v>#VALUE!</v>
      </c>
      <c r="P25" s="60">
        <f>SUMIF(Table2[[#All],[Expense Type]], Table5[[#This Row],[Expense Type]], Table2[[#All],[Unallowed Expenses]])</f>
        <v>0</v>
      </c>
    </row>
    <row r="26" spans="1:16" x14ac:dyDescent="0.25">
      <c r="A26" s="93"/>
      <c r="B26" s="6" t="s">
        <v>102</v>
      </c>
      <c r="C26" s="6"/>
      <c r="D26" s="15"/>
      <c r="E26" s="11" t="s">
        <v>85</v>
      </c>
      <c r="F26" s="15">
        <f t="shared" si="0"/>
        <v>0</v>
      </c>
      <c r="G26" s="15" t="e">
        <f t="shared" si="1"/>
        <v>#VALUE!</v>
      </c>
      <c r="H26" s="15" t="e">
        <f t="shared" si="2"/>
        <v>#VALUE!</v>
      </c>
      <c r="I26" s="19"/>
      <c r="J26" s="195">
        <f>SUMIF(Table2[[#All],[Expense Type]], Table5[[#This Row],[Expense Type]], Table2[[#All],[Qty Placed in Service for Project (MUST BE &lt;= DOCUMENTATION)]])</f>
        <v>0</v>
      </c>
      <c r="K26" s="192">
        <f>IFERROR(AVERAGEIF(Table2[[#All],[Expense Type]], Table5[[#This Row],[Expense Type]], Table2[[#All],[Price per Qty as verified]]),)</f>
        <v>0</v>
      </c>
      <c r="L26" s="192">
        <f>SUMIF(Table2[[#All],[Expense Type]], Table5[[#This Row],[Expense Type]], Table2[[#All],[Total Cost of Materials for Project]])</f>
        <v>0</v>
      </c>
      <c r="M26" s="17">
        <f>SUMIF(Table2[[#All],[Expense Type]], Table5[[#This Row],[Expense Type]], Table2[[#All],[Total Allowable Expense]])</f>
        <v>0</v>
      </c>
      <c r="N26" s="18" t="e">
        <f t="shared" si="3"/>
        <v>#VALUE!</v>
      </c>
      <c r="O26" s="18" t="e">
        <f t="shared" si="4"/>
        <v>#VALUE!</v>
      </c>
      <c r="P26" s="60">
        <f>SUMIF(Table2[[#All],[Expense Type]], Table5[[#This Row],[Expense Type]], Table2[[#All],[Unallowed Expenses]])</f>
        <v>0</v>
      </c>
    </row>
    <row r="27" spans="1:16" x14ac:dyDescent="0.25">
      <c r="A27" s="93"/>
      <c r="B27" s="6" t="s">
        <v>103</v>
      </c>
      <c r="C27" s="6"/>
      <c r="D27" s="15"/>
      <c r="E27" s="11" t="s">
        <v>92</v>
      </c>
      <c r="F27" s="15">
        <f t="shared" si="0"/>
        <v>0</v>
      </c>
      <c r="G27" s="15" t="e">
        <f t="shared" si="1"/>
        <v>#VALUE!</v>
      </c>
      <c r="H27" s="15" t="e">
        <f t="shared" si="2"/>
        <v>#VALUE!</v>
      </c>
      <c r="I27" s="19"/>
      <c r="J27" s="195">
        <f>SUMIF(Table2[[#All],[Expense Type]], Table5[[#This Row],[Expense Type]], Table2[[#All],[Qty Placed in Service for Project (MUST BE &lt;= DOCUMENTATION)]])</f>
        <v>0</v>
      </c>
      <c r="K27" s="192">
        <f>IFERROR(AVERAGEIF(Table2[[#All],[Expense Type]], Table5[[#This Row],[Expense Type]], Table2[[#All],[Price per Qty as verified]]),)</f>
        <v>0</v>
      </c>
      <c r="L27" s="192">
        <f>SUMIF(Table2[[#All],[Expense Type]], Table5[[#This Row],[Expense Type]], Table2[[#All],[Total Cost of Materials for Project]])</f>
        <v>0</v>
      </c>
      <c r="M27" s="17">
        <f>SUMIF(Table2[[#All],[Expense Type]], Table5[[#This Row],[Expense Type]], Table2[[#All],[Total Allowable Expense]])</f>
        <v>0</v>
      </c>
      <c r="N27" s="18" t="e">
        <f t="shared" si="3"/>
        <v>#VALUE!</v>
      </c>
      <c r="O27" s="18" t="e">
        <f t="shared" si="4"/>
        <v>#VALUE!</v>
      </c>
      <c r="P27" s="60">
        <f>SUMIF(Table2[[#All],[Expense Type]], Table5[[#This Row],[Expense Type]], Table2[[#All],[Unallowed Expenses]])</f>
        <v>0</v>
      </c>
    </row>
    <row r="28" spans="1:16" x14ac:dyDescent="0.25">
      <c r="A28" s="93"/>
      <c r="B28" s="6" t="s">
        <v>104</v>
      </c>
      <c r="C28" s="6"/>
      <c r="D28" s="15"/>
      <c r="E28" s="11" t="s">
        <v>92</v>
      </c>
      <c r="F28" s="15">
        <f t="shared" si="0"/>
        <v>0</v>
      </c>
      <c r="G28" s="15" t="e">
        <f t="shared" si="1"/>
        <v>#VALUE!</v>
      </c>
      <c r="H28" s="15" t="e">
        <f t="shared" si="2"/>
        <v>#VALUE!</v>
      </c>
      <c r="I28" s="19"/>
      <c r="J28" s="195">
        <f>SUMIF(Table2[[#All],[Expense Type]], Table5[[#This Row],[Expense Type]], Table2[[#All],[Qty Placed in Service for Project (MUST BE &lt;= DOCUMENTATION)]])</f>
        <v>0</v>
      </c>
      <c r="K28" s="192">
        <f>IFERROR(AVERAGEIF(Table2[[#All],[Expense Type]], Table5[[#This Row],[Expense Type]], Table2[[#All],[Price per Qty as verified]]),)</f>
        <v>0</v>
      </c>
      <c r="L28" s="192">
        <f>SUMIF(Table2[[#All],[Expense Type]], Table5[[#This Row],[Expense Type]], Table2[[#All],[Total Cost of Materials for Project]])</f>
        <v>0</v>
      </c>
      <c r="M28" s="17">
        <f>SUMIF(Table2[[#All],[Expense Type]], Table5[[#This Row],[Expense Type]], Table2[[#All],[Total Allowable Expense]])</f>
        <v>0</v>
      </c>
      <c r="N28" s="18" t="e">
        <f t="shared" si="3"/>
        <v>#VALUE!</v>
      </c>
      <c r="O28" s="18" t="e">
        <f t="shared" si="4"/>
        <v>#VALUE!</v>
      </c>
      <c r="P28" s="60">
        <f>SUMIF(Table2[[#All],[Expense Type]], Table5[[#This Row],[Expense Type]], Table2[[#All],[Unallowed Expenses]])</f>
        <v>0</v>
      </c>
    </row>
    <row r="29" spans="1:16" x14ac:dyDescent="0.25">
      <c r="A29" s="93"/>
      <c r="B29" s="6" t="s">
        <v>105</v>
      </c>
      <c r="C29" s="6"/>
      <c r="D29" s="15"/>
      <c r="E29" s="11" t="s">
        <v>92</v>
      </c>
      <c r="F29" s="15">
        <f t="shared" si="0"/>
        <v>0</v>
      </c>
      <c r="G29" s="15" t="e">
        <f t="shared" si="1"/>
        <v>#VALUE!</v>
      </c>
      <c r="H29" s="15" t="e">
        <f t="shared" si="2"/>
        <v>#VALUE!</v>
      </c>
      <c r="I29" s="19"/>
      <c r="J29" s="195">
        <f>SUMIF(Table2[[#All],[Expense Type]], Table5[[#This Row],[Expense Type]], Table2[[#All],[Qty Placed in Service for Project (MUST BE &lt;= DOCUMENTATION)]])</f>
        <v>0</v>
      </c>
      <c r="K29" s="192">
        <f>IFERROR(AVERAGEIF(Table2[[#All],[Expense Type]], Table5[[#This Row],[Expense Type]], Table2[[#All],[Price per Qty as verified]]),)</f>
        <v>0</v>
      </c>
      <c r="L29" s="192">
        <f>SUMIF(Table2[[#All],[Expense Type]], Table5[[#This Row],[Expense Type]], Table2[[#All],[Total Cost of Materials for Project]])</f>
        <v>0</v>
      </c>
      <c r="M29" s="17">
        <f>SUMIF(Table2[[#All],[Expense Type]], Table5[[#This Row],[Expense Type]], Table2[[#All],[Total Allowable Expense]])</f>
        <v>0</v>
      </c>
      <c r="N29" s="18" t="e">
        <f t="shared" si="3"/>
        <v>#VALUE!</v>
      </c>
      <c r="O29" s="18" t="e">
        <f t="shared" si="4"/>
        <v>#VALUE!</v>
      </c>
      <c r="P29" s="60">
        <f>SUMIF(Table2[[#All],[Expense Type]], Table5[[#This Row],[Expense Type]], Table2[[#All],[Unallowed Expenses]])</f>
        <v>0</v>
      </c>
    </row>
    <row r="30" spans="1:16" x14ac:dyDescent="0.25">
      <c r="A30" s="92"/>
      <c r="B30" s="6" t="s">
        <v>106</v>
      </c>
      <c r="C30" s="6"/>
      <c r="D30" s="15"/>
      <c r="E30" s="11" t="s">
        <v>92</v>
      </c>
      <c r="F30" s="15">
        <f t="shared" si="0"/>
        <v>0</v>
      </c>
      <c r="G30" s="15" t="e">
        <f t="shared" si="1"/>
        <v>#VALUE!</v>
      </c>
      <c r="H30" s="15" t="e">
        <f t="shared" si="2"/>
        <v>#VALUE!</v>
      </c>
      <c r="I30" s="19"/>
      <c r="J30" s="195">
        <f>SUMIF(Table2[[#All],[Expense Type]], Table5[[#This Row],[Expense Type]], Table2[[#All],[Qty Placed in Service for Project (MUST BE &lt;= DOCUMENTATION)]])</f>
        <v>0</v>
      </c>
      <c r="K30" s="192">
        <f>IFERROR(AVERAGEIF(Table2[[#All],[Expense Type]], Table5[[#This Row],[Expense Type]], Table2[[#All],[Price per Qty as verified]]),)</f>
        <v>0</v>
      </c>
      <c r="L30" s="192">
        <f>SUMIF(Table2[[#All],[Expense Type]], Table5[[#This Row],[Expense Type]], Table2[[#All],[Total Cost of Materials for Project]])</f>
        <v>0</v>
      </c>
      <c r="M30" s="17">
        <f>SUMIF(Table2[[#All],[Expense Type]], Table5[[#This Row],[Expense Type]], Table2[[#All],[Total Allowable Expense]])</f>
        <v>0</v>
      </c>
      <c r="N30" s="18" t="e">
        <f t="shared" si="3"/>
        <v>#VALUE!</v>
      </c>
      <c r="O30" s="18" t="e">
        <f t="shared" si="4"/>
        <v>#VALUE!</v>
      </c>
      <c r="P30" s="60">
        <f>SUMIF(Table2[[#All],[Expense Type]], Table5[[#This Row],[Expense Type]], Table2[[#All],[Unallowed Expenses]])</f>
        <v>0</v>
      </c>
    </row>
    <row r="31" spans="1:16" x14ac:dyDescent="0.25">
      <c r="A31" s="94" t="s">
        <v>107</v>
      </c>
      <c r="B31" s="6" t="s">
        <v>108</v>
      </c>
      <c r="C31" s="6"/>
      <c r="D31" s="6"/>
      <c r="E31" s="11" t="s">
        <v>92</v>
      </c>
      <c r="F31" s="15">
        <f t="shared" si="0"/>
        <v>0</v>
      </c>
      <c r="G31" s="15" t="e">
        <f t="shared" si="1"/>
        <v>#VALUE!</v>
      </c>
      <c r="H31" s="15" t="e">
        <f t="shared" si="2"/>
        <v>#VALUE!</v>
      </c>
      <c r="I31" s="7"/>
      <c r="J31" s="195">
        <f>SUMIF(Table2[[#All],[Expense Type]], Table5[[#This Row],[Expense Type]], Table2[[#All],[Qty Placed in Service for Project (MUST BE &lt;= DOCUMENTATION)]])</f>
        <v>0</v>
      </c>
      <c r="K31" s="192">
        <f>IFERROR(AVERAGEIF(Table2[[#All],[Expense Type]], Table5[[#This Row],[Expense Type]], Table2[[#All],[Price per Qty as verified]]),)</f>
        <v>0</v>
      </c>
      <c r="L31" s="192">
        <f>SUMIF(Table2[[#All],[Expense Type]], Table5[[#This Row],[Expense Type]], Table2[[#All],[Total Cost of Materials for Project]])</f>
        <v>0</v>
      </c>
      <c r="M31" s="17">
        <f>SUMIF(Table2[[#All],[Expense Type]], Table5[[#This Row],[Expense Type]], Table2[[#All],[Total Allowable Expense]])</f>
        <v>0</v>
      </c>
      <c r="N31" s="18" t="e">
        <f t="shared" si="3"/>
        <v>#VALUE!</v>
      </c>
      <c r="O31" s="18" t="e">
        <f t="shared" si="4"/>
        <v>#VALUE!</v>
      </c>
      <c r="P31" s="60">
        <f>SUMIF(Table2[[#All],[Expense Type]], Table5[[#This Row],[Expense Type]], Table2[[#All],[Unallowed Expenses]])</f>
        <v>0</v>
      </c>
    </row>
    <row r="32" spans="1:16" x14ac:dyDescent="0.25">
      <c r="A32" s="94"/>
      <c r="B32" s="6" t="s">
        <v>109</v>
      </c>
      <c r="C32" s="6"/>
      <c r="D32" s="6"/>
      <c r="E32" s="11" t="s">
        <v>110</v>
      </c>
      <c r="F32" s="15">
        <f t="shared" si="0"/>
        <v>0</v>
      </c>
      <c r="G32" s="15" t="e">
        <f t="shared" si="1"/>
        <v>#VALUE!</v>
      </c>
      <c r="H32" s="15" t="e">
        <f t="shared" si="2"/>
        <v>#VALUE!</v>
      </c>
      <c r="I32" s="7"/>
      <c r="J32" s="195">
        <f>SUMIF(Table2[[#All],[Expense Type]], Table5[[#This Row],[Expense Type]], Table2[[#All],[Qty Placed in Service for Project (MUST BE &lt;= DOCUMENTATION)]])</f>
        <v>0</v>
      </c>
      <c r="K32" s="192">
        <f>IFERROR(AVERAGEIF(Table2[[#All],[Expense Type]], Table5[[#This Row],[Expense Type]], Table2[[#All],[Price per Qty as verified]]),)</f>
        <v>0</v>
      </c>
      <c r="L32" s="192">
        <f>SUMIF(Table2[[#All],[Expense Type]], Table5[[#This Row],[Expense Type]], Table2[[#All],[Total Cost of Materials for Project]])</f>
        <v>0</v>
      </c>
      <c r="M32" s="17">
        <f>SUMIF(Table2[[#All],[Expense Type]], Table5[[#This Row],[Expense Type]], Table2[[#All],[Total Allowable Expense]])</f>
        <v>0</v>
      </c>
      <c r="N32" s="18" t="e">
        <f t="shared" si="3"/>
        <v>#VALUE!</v>
      </c>
      <c r="O32" s="18" t="e">
        <f t="shared" si="4"/>
        <v>#VALUE!</v>
      </c>
      <c r="P32" s="60">
        <f>SUMIF(Table2[[#All],[Expense Type]], Table5[[#This Row],[Expense Type]], Table2[[#All],[Unallowed Expenses]])</f>
        <v>0</v>
      </c>
    </row>
    <row r="33" spans="1:16" x14ac:dyDescent="0.25">
      <c r="A33" s="91"/>
      <c r="B33" s="61" t="s">
        <v>192</v>
      </c>
      <c r="C33" s="61"/>
      <c r="D33" s="61"/>
      <c r="E33" s="61"/>
      <c r="F33" s="100">
        <f t="shared" si="0"/>
        <v>0</v>
      </c>
      <c r="G33" s="100" t="e">
        <f t="shared" si="1"/>
        <v>#VALUE!</v>
      </c>
      <c r="H33" s="100" t="e">
        <f t="shared" si="2"/>
        <v>#VALUE!</v>
      </c>
      <c r="I33" s="59"/>
      <c r="J33" s="195">
        <f>SUMIF(Table2[[#All],[Expense Type]], Table5[[#This Row],[Expense Type]], Table2[[#All],[Qty Placed in Service for Project (MUST BE &lt;= DOCUMENTATION)]])</f>
        <v>0</v>
      </c>
      <c r="K33" s="192">
        <f>IFERROR(AVERAGEIF(Table2[[#All],[Expense Type]], Table5[[#This Row],[Expense Type]], Table2[[#All],[Price per Qty as verified]]),)</f>
        <v>0</v>
      </c>
      <c r="L33" s="192">
        <f>SUMIF(Table2[[#All],[Expense Type]], Table5[[#This Row],[Expense Type]], Table2[[#All],[Total Cost of Materials for Project]])</f>
        <v>0</v>
      </c>
      <c r="M33" s="17">
        <f>SUMIF(Table2[[#All],[Expense Type]], Table5[[#This Row],[Expense Type]], Table2[[#All],[Total Allowable Expense]])</f>
        <v>0</v>
      </c>
      <c r="N33" s="18" t="e">
        <f t="shared" si="3"/>
        <v>#VALUE!</v>
      </c>
      <c r="O33" s="18" t="e">
        <f t="shared" si="4"/>
        <v>#VALUE!</v>
      </c>
      <c r="P33" s="60">
        <f>SUMIF(Table2[[#All],[Expense Type]], Table5[[#This Row],[Expense Type]], Table2[[#All],[Unallowed Expenses]])</f>
        <v>0</v>
      </c>
    </row>
  </sheetData>
  <sheetProtection algorithmName="SHA-512" hashValue="YWwKjyrO/bU7Q1fkIqbipQTbY90FYpE2yzN681R3j6kUS6GKFIr4kNbJW5RMkgOvVkGkWVURVZcTWa3FmI0mQQ==" saltValue="473JyfoLZWre3dwq09E1Pw==" spinCount="100000" sheet="1" objects="1" scenarios="1"/>
  <mergeCells count="7">
    <mergeCell ref="A1:I1"/>
    <mergeCell ref="A2:I2"/>
    <mergeCell ref="J7:P7"/>
    <mergeCell ref="B3:H3"/>
    <mergeCell ref="B4:H4"/>
    <mergeCell ref="C5:D5"/>
    <mergeCell ref="A7:I7"/>
  </mergeCells>
  <pageMargins left="0.25" right="0.25" top="0.75" bottom="0.75" header="0.3" footer="0.3"/>
  <pageSetup paperSize="5" scale="80"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390EF-3A91-459B-829E-4EAD27745818}">
  <sheetPr codeName="Sheet8"/>
  <dimension ref="A1:E26"/>
  <sheetViews>
    <sheetView workbookViewId="0">
      <selection activeCell="A2" sqref="A2:R3"/>
    </sheetView>
  </sheetViews>
  <sheetFormatPr defaultRowHeight="15" x14ac:dyDescent="0.25"/>
  <cols>
    <col min="1" max="1" width="21.140625" customWidth="1"/>
    <col min="2" max="2" width="20" customWidth="1"/>
    <col min="3" max="3" width="32" customWidth="1"/>
    <col min="4" max="4" width="27.28515625" customWidth="1"/>
  </cols>
  <sheetData>
    <row r="1" spans="1:5" x14ac:dyDescent="0.25">
      <c r="A1" s="8" t="s">
        <v>207</v>
      </c>
      <c r="B1" s="8" t="s">
        <v>129</v>
      </c>
      <c r="C1" s="8" t="s">
        <v>69</v>
      </c>
      <c r="D1" s="8" t="s">
        <v>70</v>
      </c>
    </row>
    <row r="2" spans="1:5" x14ac:dyDescent="0.25">
      <c r="A2" t="s">
        <v>208</v>
      </c>
      <c r="B2" t="s">
        <v>209</v>
      </c>
      <c r="C2" t="s">
        <v>202</v>
      </c>
      <c r="D2" t="s">
        <v>73</v>
      </c>
      <c r="E2" s="14" t="s">
        <v>210</v>
      </c>
    </row>
    <row r="3" spans="1:5" x14ac:dyDescent="0.25">
      <c r="A3" t="s">
        <v>211</v>
      </c>
      <c r="B3" t="s">
        <v>212</v>
      </c>
      <c r="C3" t="s">
        <v>76</v>
      </c>
      <c r="D3" t="s">
        <v>75</v>
      </c>
      <c r="E3" s="13" t="s">
        <v>213</v>
      </c>
    </row>
    <row r="4" spans="1:5" x14ac:dyDescent="0.25">
      <c r="A4" t="s">
        <v>214</v>
      </c>
      <c r="C4" t="s">
        <v>83</v>
      </c>
      <c r="D4" t="s">
        <v>77</v>
      </c>
      <c r="E4" s="12" t="s">
        <v>215</v>
      </c>
    </row>
    <row r="5" spans="1:5" x14ac:dyDescent="0.25">
      <c r="A5" t="s">
        <v>216</v>
      </c>
      <c r="C5" t="s">
        <v>94</v>
      </c>
      <c r="D5" t="s">
        <v>79</v>
      </c>
    </row>
    <row r="6" spans="1:5" x14ac:dyDescent="0.25">
      <c r="A6" t="s">
        <v>217</v>
      </c>
      <c r="C6" t="s">
        <v>99</v>
      </c>
      <c r="D6" t="s">
        <v>81</v>
      </c>
    </row>
    <row r="7" spans="1:5" x14ac:dyDescent="0.25">
      <c r="A7" t="s">
        <v>218</v>
      </c>
      <c r="C7" t="s">
        <v>205</v>
      </c>
      <c r="D7" t="s">
        <v>84</v>
      </c>
    </row>
    <row r="8" spans="1:5" x14ac:dyDescent="0.25">
      <c r="A8" t="s">
        <v>219</v>
      </c>
      <c r="D8" t="s">
        <v>86</v>
      </c>
    </row>
    <row r="9" spans="1:5" x14ac:dyDescent="0.25">
      <c r="A9" t="s">
        <v>220</v>
      </c>
      <c r="D9" t="s">
        <v>87</v>
      </c>
    </row>
    <row r="10" spans="1:5" x14ac:dyDescent="0.25">
      <c r="D10" t="s">
        <v>89</v>
      </c>
    </row>
    <row r="11" spans="1:5" x14ac:dyDescent="0.25">
      <c r="D11" t="s">
        <v>91</v>
      </c>
    </row>
    <row r="12" spans="1:5" x14ac:dyDescent="0.25">
      <c r="D12" t="s">
        <v>93</v>
      </c>
    </row>
    <row r="13" spans="1:5" x14ac:dyDescent="0.25">
      <c r="D13" t="s">
        <v>95</v>
      </c>
    </row>
    <row r="14" spans="1:5" x14ac:dyDescent="0.25">
      <c r="D14" t="s">
        <v>96</v>
      </c>
    </row>
    <row r="15" spans="1:5" x14ac:dyDescent="0.25">
      <c r="D15" t="s">
        <v>97</v>
      </c>
    </row>
    <row r="16" spans="1:5" x14ac:dyDescent="0.25">
      <c r="D16" t="s">
        <v>98</v>
      </c>
    </row>
    <row r="17" spans="4:4" x14ac:dyDescent="0.25">
      <c r="D17" t="s">
        <v>203</v>
      </c>
    </row>
    <row r="18" spans="4:4" x14ac:dyDescent="0.25">
      <c r="D18" t="s">
        <v>101</v>
      </c>
    </row>
    <row r="19" spans="4:4" x14ac:dyDescent="0.25">
      <c r="D19" t="s">
        <v>102</v>
      </c>
    </row>
    <row r="20" spans="4:4" x14ac:dyDescent="0.25">
      <c r="D20" t="s">
        <v>103</v>
      </c>
    </row>
    <row r="21" spans="4:4" x14ac:dyDescent="0.25">
      <c r="D21" t="s">
        <v>104</v>
      </c>
    </row>
    <row r="22" spans="4:4" x14ac:dyDescent="0.25">
      <c r="D22" t="s">
        <v>105</v>
      </c>
    </row>
    <row r="23" spans="4:4" x14ac:dyDescent="0.25">
      <c r="D23" t="s">
        <v>106</v>
      </c>
    </row>
    <row r="24" spans="4:4" x14ac:dyDescent="0.25">
      <c r="D24" t="s">
        <v>108</v>
      </c>
    </row>
    <row r="25" spans="4:4" x14ac:dyDescent="0.25">
      <c r="D25" t="s">
        <v>206</v>
      </c>
    </row>
    <row r="26" spans="4:4" x14ac:dyDescent="0.25">
      <c r="D26" t="s">
        <v>111</v>
      </c>
    </row>
  </sheetData>
  <sheetProtection algorithmName="SHA-512" hashValue="NXgZqJNbbdEGP1WcT8J+w6WA3g7HB21v/WoP9WjANFWBkCYM3l/8GEnvBPERO9l5pT07LT2XaNAR1LkaESZDsA==" saltValue="t/6Ut/Gi1RKVifw4pmjuw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415D8-3C94-4AE8-8027-7D96996A1E12}">
  <sheetPr codeName="Sheet9">
    <tabColor rgb="FFC00000"/>
    <pageSetUpPr fitToPage="1"/>
  </sheetPr>
  <dimension ref="A1:O66"/>
  <sheetViews>
    <sheetView workbookViewId="0">
      <selection sqref="A1:XFD1048576"/>
    </sheetView>
  </sheetViews>
  <sheetFormatPr defaultRowHeight="15" x14ac:dyDescent="0.25"/>
  <cols>
    <col min="1" max="1" width="28.140625" customWidth="1"/>
    <col min="2" max="2" width="90.7109375" customWidth="1"/>
    <col min="3" max="3" width="12.5703125" customWidth="1"/>
    <col min="4" max="4" width="12.28515625" customWidth="1"/>
    <col min="5" max="5" width="27.85546875" customWidth="1"/>
    <col min="6" max="6" width="11.28515625" customWidth="1"/>
    <col min="7" max="7" width="33.7109375" customWidth="1"/>
    <col min="8" max="8" width="27.7109375" bestFit="1" customWidth="1"/>
    <col min="9" max="9" width="14.28515625" bestFit="1" customWidth="1"/>
    <col min="10" max="10" width="11" bestFit="1" customWidth="1"/>
    <col min="11" max="11" width="5" bestFit="1" customWidth="1"/>
    <col min="13" max="13" width="27.5703125" bestFit="1" customWidth="1"/>
    <col min="15" max="15" width="13.42578125" bestFit="1" customWidth="1"/>
  </cols>
  <sheetData>
    <row r="1" spans="1:15" ht="22.5" x14ac:dyDescent="0.35">
      <c r="A1" s="287" t="str">
        <f>'1. Project Expenses'!A1</f>
        <v>Nebraska Public Service Commission</v>
      </c>
      <c r="B1" s="287"/>
      <c r="C1" s="287"/>
      <c r="D1" s="287"/>
      <c r="E1" s="287"/>
      <c r="F1" s="287"/>
      <c r="G1" s="287"/>
      <c r="H1" s="8"/>
      <c r="I1" s="8"/>
      <c r="J1" s="8"/>
      <c r="K1" s="8"/>
      <c r="L1" s="8"/>
      <c r="M1" s="8"/>
      <c r="N1" s="8"/>
      <c r="O1" s="8"/>
    </row>
    <row r="2" spans="1:15" ht="22.5" x14ac:dyDescent="0.35">
      <c r="A2" s="287" t="str">
        <f>'1. Project Expenses'!A2</f>
        <v>Nebraska Broadband Program Reimbursement Template (rev. 11/2025)</v>
      </c>
      <c r="B2" s="287"/>
      <c r="C2" s="287"/>
      <c r="D2" s="287"/>
      <c r="E2" s="287"/>
      <c r="F2" s="287"/>
      <c r="G2" s="287"/>
      <c r="H2" s="8"/>
      <c r="I2" s="8"/>
      <c r="J2" s="8"/>
      <c r="K2" s="8"/>
      <c r="L2" s="8"/>
      <c r="M2" s="8"/>
      <c r="N2" s="8"/>
      <c r="O2" s="8"/>
    </row>
    <row r="3" spans="1:15" ht="22.5" x14ac:dyDescent="0.35">
      <c r="A3" s="309" t="s">
        <v>285</v>
      </c>
      <c r="B3" s="309"/>
      <c r="C3" s="309"/>
      <c r="D3" s="309"/>
      <c r="E3" s="309"/>
      <c r="F3" s="309"/>
      <c r="G3" s="309"/>
      <c r="H3" s="8"/>
      <c r="I3" s="8"/>
      <c r="J3" s="8"/>
      <c r="K3" s="8"/>
      <c r="L3" s="8"/>
      <c r="M3" s="8"/>
      <c r="N3" s="8"/>
      <c r="O3" s="8"/>
    </row>
    <row r="4" spans="1:15" x14ac:dyDescent="0.25">
      <c r="C4" s="8"/>
    </row>
    <row r="5" spans="1:15" x14ac:dyDescent="0.25">
      <c r="A5" s="31" t="s">
        <v>113</v>
      </c>
      <c r="B5" s="254">
        <f>'1. Project Expenses'!D5</f>
        <v>0</v>
      </c>
      <c r="E5" s="324" t="str">
        <f>'Commission Review'!L5</f>
        <v>Total Cost Submitted as revised:</v>
      </c>
      <c r="F5" s="324"/>
      <c r="G5" s="255">
        <f>'Commission Review'!M5</f>
        <v>0</v>
      </c>
      <c r="L5" s="8"/>
    </row>
    <row r="6" spans="1:15" x14ac:dyDescent="0.25">
      <c r="A6" s="31" t="s">
        <v>115</v>
      </c>
      <c r="B6" s="254">
        <f>'1. Project Expenses'!D6</f>
        <v>0</v>
      </c>
      <c r="C6" s="8"/>
      <c r="E6" s="324" t="str">
        <f>'Commission Review'!L6</f>
        <v>Total Allowable Costs:</v>
      </c>
      <c r="F6" s="324"/>
      <c r="G6" s="255">
        <f>'Commission Review'!M6</f>
        <v>0</v>
      </c>
      <c r="L6" s="8"/>
    </row>
    <row r="7" spans="1:15" x14ac:dyDescent="0.25">
      <c r="A7" s="31" t="s">
        <v>118</v>
      </c>
      <c r="B7" s="254">
        <f>'1. Project Expenses'!D7</f>
        <v>0</v>
      </c>
      <c r="C7" s="8"/>
      <c r="E7" s="324" t="s">
        <v>280</v>
      </c>
      <c r="F7" s="324"/>
      <c r="G7" s="256" t="str">
        <f>'Commission Review'!G9</f>
        <v/>
      </c>
      <c r="L7" s="8"/>
    </row>
    <row r="8" spans="1:15" x14ac:dyDescent="0.25">
      <c r="A8" s="31" t="s">
        <v>292</v>
      </c>
      <c r="B8" s="257" t="str">
        <f>'1. Project Expenses'!J5</f>
        <v/>
      </c>
      <c r="C8" s="8"/>
      <c r="E8" s="324" t="str">
        <f>'Commission Review'!L7</f>
        <v>Awardee Match Requirement:</v>
      </c>
      <c r="F8" s="324"/>
      <c r="G8" s="255" t="str">
        <f>'Commission Review'!M7</f>
        <v/>
      </c>
      <c r="J8" s="8"/>
      <c r="K8" s="8"/>
      <c r="L8" s="8"/>
    </row>
    <row r="9" spans="1:15" x14ac:dyDescent="0.25">
      <c r="A9" s="31" t="s">
        <v>259</v>
      </c>
      <c r="B9" s="257">
        <f>'1. Project Expenses'!J7</f>
        <v>0</v>
      </c>
      <c r="C9" s="8"/>
      <c r="E9" s="324" t="s">
        <v>372</v>
      </c>
      <c r="F9" s="324"/>
      <c r="G9" s="256" t="str">
        <f>'Commission Review'!G10</f>
        <v/>
      </c>
      <c r="J9" s="8"/>
      <c r="K9" s="8"/>
      <c r="L9" s="8"/>
    </row>
    <row r="10" spans="1:15" x14ac:dyDescent="0.25">
      <c r="A10" s="31" t="s">
        <v>260</v>
      </c>
      <c r="B10" s="257">
        <f>'1. Project Expenses'!J8</f>
        <v>0</v>
      </c>
      <c r="C10" s="8"/>
      <c r="E10" s="324" t="str">
        <f>'Commission Review'!L8</f>
        <v>Grantor Match In Total:</v>
      </c>
      <c r="F10" s="324"/>
      <c r="G10" s="255" t="str">
        <f>'Commission Review'!M8</f>
        <v/>
      </c>
      <c r="H10" s="8"/>
      <c r="I10" s="258"/>
      <c r="J10" s="8"/>
      <c r="K10" s="8"/>
      <c r="L10" s="8"/>
    </row>
    <row r="11" spans="1:15" x14ac:dyDescent="0.25">
      <c r="A11" s="259" t="s">
        <v>300</v>
      </c>
      <c r="B11" s="257" t="str">
        <f>'1. Project Expenses'!J9</f>
        <v/>
      </c>
      <c r="E11" s="324" t="s">
        <v>287</v>
      </c>
      <c r="F11" s="324"/>
      <c r="G11" s="255"/>
      <c r="H11" s="8" t="s">
        <v>375</v>
      </c>
      <c r="I11" s="258"/>
      <c r="J11" s="8"/>
      <c r="K11" s="8"/>
      <c r="L11" s="8"/>
    </row>
    <row r="12" spans="1:15" x14ac:dyDescent="0.25">
      <c r="A12" s="31" t="s">
        <v>114</v>
      </c>
      <c r="B12" s="260">
        <f>'1. Project Expenses'!D8</f>
        <v>0</v>
      </c>
      <c r="E12" s="324" t="s">
        <v>373</v>
      </c>
      <c r="F12" s="324"/>
      <c r="G12" s="261" t="str">
        <f>IF('1. Project Expenses'!J7&gt;'1. Project Expenses'!J6,"Yes","No")</f>
        <v>No</v>
      </c>
      <c r="I12" s="258"/>
      <c r="J12" s="8"/>
      <c r="K12" s="8"/>
      <c r="L12" s="8"/>
    </row>
    <row r="13" spans="1:15" x14ac:dyDescent="0.25">
      <c r="A13" s="31" t="s">
        <v>116</v>
      </c>
      <c r="B13" s="260">
        <f>'1. Project Expenses'!D9</f>
        <v>0</v>
      </c>
      <c r="E13" s="324" t="s">
        <v>258</v>
      </c>
      <c r="F13" s="324"/>
      <c r="G13" s="262">
        <f>MIN(B14,IF(B10&lt;=B9+30,0,B14*IF(G12="Yes",20%,10%)*CEILING((B10-(B9+30))/30,1)))</f>
        <v>0</v>
      </c>
      <c r="H13" s="8"/>
      <c r="I13" s="258"/>
      <c r="J13" s="8"/>
      <c r="K13" s="8"/>
      <c r="L13" s="8"/>
    </row>
    <row r="14" spans="1:15" x14ac:dyDescent="0.25">
      <c r="A14" s="31" t="s">
        <v>119</v>
      </c>
      <c r="B14" s="260">
        <f>'1. Project Expenses'!D10</f>
        <v>0</v>
      </c>
      <c r="D14" s="8"/>
      <c r="E14" s="322" t="s">
        <v>286</v>
      </c>
      <c r="F14" s="323"/>
      <c r="G14" s="263">
        <f>IF(G10&gt;B14,B14-G11-G13,G10-G11-G13)</f>
        <v>0</v>
      </c>
      <c r="H14" s="8"/>
      <c r="I14" s="258"/>
      <c r="J14" s="8"/>
      <c r="K14" s="8"/>
      <c r="L14" s="8"/>
    </row>
    <row r="15" spans="1:15" x14ac:dyDescent="0.25">
      <c r="A15" s="8"/>
      <c r="B15" s="8"/>
      <c r="C15" s="8"/>
      <c r="D15" s="8"/>
      <c r="E15" s="8"/>
      <c r="F15" s="8"/>
      <c r="G15" s="8"/>
      <c r="J15" s="8"/>
      <c r="K15" s="8"/>
      <c r="L15" s="8"/>
      <c r="M15" s="8"/>
      <c r="N15" s="8"/>
      <c r="O15" s="258"/>
    </row>
    <row r="16" spans="1:15" ht="30" x14ac:dyDescent="0.25">
      <c r="A16" s="31" t="s">
        <v>233</v>
      </c>
      <c r="B16" s="31" t="s">
        <v>234</v>
      </c>
      <c r="C16" s="31" t="s">
        <v>236</v>
      </c>
      <c r="D16" s="264" t="s">
        <v>329</v>
      </c>
      <c r="E16" s="31" t="s">
        <v>330</v>
      </c>
      <c r="F16" s="264" t="s">
        <v>331</v>
      </c>
      <c r="G16" s="31" t="s">
        <v>330</v>
      </c>
      <c r="H16" s="8"/>
      <c r="I16" s="8"/>
      <c r="J16" s="8"/>
      <c r="K16" s="8"/>
      <c r="L16" s="8"/>
      <c r="M16" s="8"/>
      <c r="N16" s="8"/>
      <c r="O16" s="258"/>
    </row>
    <row r="17" spans="1:15" x14ac:dyDescent="0.25">
      <c r="A17" s="6" t="s">
        <v>256</v>
      </c>
      <c r="B17" s="6" t="s">
        <v>301</v>
      </c>
      <c r="C17" s="6"/>
      <c r="D17" s="6"/>
      <c r="E17" s="6"/>
      <c r="F17" s="31"/>
      <c r="G17" s="31"/>
      <c r="H17" s="8"/>
      <c r="I17" s="8"/>
      <c r="J17" s="8"/>
      <c r="K17" s="8"/>
      <c r="L17" s="8"/>
      <c r="M17" s="8"/>
      <c r="N17" s="8"/>
      <c r="O17" s="258"/>
    </row>
    <row r="18" spans="1:15" x14ac:dyDescent="0.25">
      <c r="A18" s="6" t="s">
        <v>256</v>
      </c>
      <c r="B18" s="6" t="s">
        <v>302</v>
      </c>
      <c r="C18" s="6"/>
      <c r="D18" s="6"/>
      <c r="E18" s="6"/>
      <c r="F18" s="31"/>
      <c r="G18" s="31"/>
      <c r="H18" s="8"/>
      <c r="I18" s="8"/>
      <c r="J18" s="8"/>
      <c r="K18" s="8"/>
      <c r="L18" s="8"/>
      <c r="M18" s="8"/>
      <c r="N18" s="8"/>
      <c r="O18" s="258"/>
    </row>
    <row r="19" spans="1:15" x14ac:dyDescent="0.25">
      <c r="A19" s="6" t="s">
        <v>256</v>
      </c>
      <c r="B19" s="6" t="s">
        <v>303</v>
      </c>
      <c r="C19" s="6"/>
      <c r="D19" s="6"/>
      <c r="E19" s="6"/>
      <c r="F19" s="31"/>
      <c r="G19" s="31"/>
      <c r="H19" s="8"/>
      <c r="I19" s="8"/>
      <c r="J19" s="8"/>
      <c r="K19" s="8"/>
      <c r="L19" s="8"/>
      <c r="M19" s="8"/>
      <c r="N19" s="8"/>
      <c r="O19" s="258"/>
    </row>
    <row r="20" spans="1:15" x14ac:dyDescent="0.25">
      <c r="A20" s="6" t="s">
        <v>256</v>
      </c>
      <c r="B20" s="6" t="s">
        <v>304</v>
      </c>
      <c r="C20" s="6"/>
      <c r="D20" s="6"/>
      <c r="E20" s="6"/>
      <c r="F20" s="31"/>
      <c r="G20" s="31"/>
      <c r="H20" s="8"/>
      <c r="I20" s="8"/>
      <c r="J20" s="8"/>
      <c r="K20" s="8"/>
      <c r="L20" s="8"/>
      <c r="M20" s="8"/>
      <c r="N20" s="8"/>
      <c r="O20" s="258"/>
    </row>
    <row r="21" spans="1:15" x14ac:dyDescent="0.25">
      <c r="A21" s="6" t="s">
        <v>256</v>
      </c>
      <c r="B21" s="6" t="s">
        <v>305</v>
      </c>
      <c r="C21" s="6"/>
      <c r="D21" s="6"/>
      <c r="E21" s="6"/>
      <c r="F21" s="31"/>
      <c r="G21" s="31"/>
      <c r="H21" s="8"/>
      <c r="I21" s="8"/>
      <c r="J21" s="8"/>
      <c r="K21" s="8"/>
      <c r="L21" s="8"/>
      <c r="M21" s="8"/>
      <c r="N21" s="8"/>
      <c r="O21" s="258"/>
    </row>
    <row r="22" spans="1:15" x14ac:dyDescent="0.25">
      <c r="A22" s="6" t="s">
        <v>235</v>
      </c>
      <c r="B22" s="6" t="s">
        <v>307</v>
      </c>
      <c r="C22" s="6"/>
      <c r="D22" s="6"/>
      <c r="E22" s="6"/>
      <c r="F22" s="6"/>
      <c r="G22" s="265"/>
    </row>
    <row r="23" spans="1:15" x14ac:dyDescent="0.25">
      <c r="A23" s="6" t="s">
        <v>235</v>
      </c>
      <c r="B23" s="6" t="s">
        <v>306</v>
      </c>
      <c r="C23" s="6"/>
      <c r="D23" s="6"/>
      <c r="E23" s="6"/>
      <c r="F23" s="6"/>
      <c r="G23" s="265"/>
    </row>
    <row r="24" spans="1:15" x14ac:dyDescent="0.25">
      <c r="A24" s="6" t="s">
        <v>235</v>
      </c>
      <c r="B24" s="6" t="s">
        <v>308</v>
      </c>
      <c r="C24" s="6"/>
      <c r="D24" s="6"/>
      <c r="E24" s="6"/>
      <c r="F24" s="6"/>
      <c r="G24" s="265"/>
    </row>
    <row r="25" spans="1:15" x14ac:dyDescent="0.25">
      <c r="A25" s="6" t="s">
        <v>235</v>
      </c>
      <c r="B25" s="6" t="s">
        <v>309</v>
      </c>
      <c r="C25" s="6"/>
      <c r="D25" s="6"/>
      <c r="E25" s="6"/>
      <c r="F25" s="6"/>
      <c r="G25" s="265"/>
    </row>
    <row r="26" spans="1:15" x14ac:dyDescent="0.25">
      <c r="A26" s="6" t="s">
        <v>235</v>
      </c>
      <c r="B26" s="6" t="s">
        <v>224</v>
      </c>
      <c r="C26" s="6"/>
      <c r="D26" s="6"/>
      <c r="E26" s="6"/>
      <c r="F26" s="6"/>
      <c r="G26" s="265"/>
    </row>
    <row r="27" spans="1:15" x14ac:dyDescent="0.25">
      <c r="A27" s="6" t="s">
        <v>235</v>
      </c>
      <c r="B27" s="6" t="str">
        <f>"All costs incurred prior to the Last Day for Incurred Costs of "&amp;TEXT($B$11,"mmmm d, yyyy")&amp;"?"</f>
        <v>All costs incurred prior to the Last Day for Incurred Costs of ?</v>
      </c>
      <c r="C27" s="6"/>
      <c r="D27" s="6"/>
      <c r="E27" s="6"/>
      <c r="F27" s="6"/>
      <c r="G27" s="265"/>
    </row>
    <row r="28" spans="1:15" x14ac:dyDescent="0.25">
      <c r="A28" s="6" t="s">
        <v>244</v>
      </c>
      <c r="B28" s="6" t="s">
        <v>311</v>
      </c>
      <c r="C28" s="6"/>
      <c r="D28" s="6"/>
      <c r="E28" s="6"/>
      <c r="F28" s="6"/>
      <c r="G28" s="265"/>
    </row>
    <row r="29" spans="1:15" x14ac:dyDescent="0.25">
      <c r="A29" s="6" t="s">
        <v>244</v>
      </c>
      <c r="B29" s="6" t="s">
        <v>313</v>
      </c>
      <c r="C29" s="6"/>
      <c r="D29" s="6"/>
      <c r="E29" s="6"/>
      <c r="F29" s="6"/>
      <c r="G29" s="265"/>
    </row>
    <row r="30" spans="1:15" x14ac:dyDescent="0.25">
      <c r="A30" s="6" t="s">
        <v>244</v>
      </c>
      <c r="B30" s="6" t="s">
        <v>312</v>
      </c>
      <c r="C30" s="6"/>
      <c r="D30" s="6"/>
      <c r="E30" s="6"/>
      <c r="F30" s="6"/>
      <c r="G30" s="265"/>
    </row>
    <row r="31" spans="1:15" x14ac:dyDescent="0.25">
      <c r="A31" s="6" t="s">
        <v>244</v>
      </c>
      <c r="B31" s="6" t="s">
        <v>223</v>
      </c>
      <c r="C31" s="6"/>
      <c r="D31" s="6"/>
      <c r="E31" s="6"/>
      <c r="F31" s="6"/>
      <c r="G31" s="265"/>
    </row>
    <row r="32" spans="1:15" x14ac:dyDescent="0.25">
      <c r="A32" s="6" t="s">
        <v>244</v>
      </c>
      <c r="B32" s="6" t="s">
        <v>314</v>
      </c>
      <c r="C32" s="6"/>
      <c r="D32" s="6"/>
      <c r="E32" s="6"/>
      <c r="F32" s="6"/>
      <c r="G32" s="265"/>
    </row>
    <row r="33" spans="1:7" x14ac:dyDescent="0.25">
      <c r="A33" s="6" t="s">
        <v>244</v>
      </c>
      <c r="B33" s="6" t="s">
        <v>315</v>
      </c>
      <c r="C33" s="6"/>
      <c r="D33" s="6"/>
      <c r="E33" s="6"/>
      <c r="F33" s="6"/>
      <c r="G33" s="265"/>
    </row>
    <row r="34" spans="1:7" x14ac:dyDescent="0.25">
      <c r="A34" s="6" t="s">
        <v>244</v>
      </c>
      <c r="B34" s="6" t="s">
        <v>316</v>
      </c>
      <c r="C34" s="6"/>
      <c r="D34" s="6"/>
      <c r="E34" s="6"/>
      <c r="F34" s="6"/>
      <c r="G34" s="265"/>
    </row>
    <row r="35" spans="1:7" x14ac:dyDescent="0.25">
      <c r="A35" s="6" t="s">
        <v>245</v>
      </c>
      <c r="B35" s="6" t="s">
        <v>310</v>
      </c>
      <c r="C35" s="6"/>
      <c r="D35" s="6"/>
      <c r="E35" s="6"/>
      <c r="F35" s="6"/>
      <c r="G35" s="265"/>
    </row>
    <row r="36" spans="1:7" x14ac:dyDescent="0.25">
      <c r="A36" s="6" t="s">
        <v>245</v>
      </c>
      <c r="B36" s="6" t="str">
        <f>"Were all costs eligible for the "&amp;B7&amp;" program?"</f>
        <v>Were all costs eligible for the 0 program?</v>
      </c>
      <c r="C36" s="6"/>
      <c r="D36" s="6"/>
      <c r="E36" s="6"/>
      <c r="F36" s="6"/>
      <c r="G36" s="265"/>
    </row>
    <row r="37" spans="1:7" x14ac:dyDescent="0.25">
      <c r="A37" s="6" t="s">
        <v>245</v>
      </c>
      <c r="B37" s="6" t="s">
        <v>317</v>
      </c>
      <c r="C37" s="6"/>
      <c r="D37" s="6"/>
      <c r="E37" s="6"/>
      <c r="F37" s="6"/>
      <c r="G37" s="265"/>
    </row>
    <row r="38" spans="1:7" x14ac:dyDescent="0.25">
      <c r="A38" s="6" t="s">
        <v>245</v>
      </c>
      <c r="B38" s="6" t="s">
        <v>222</v>
      </c>
      <c r="C38" s="6"/>
      <c r="D38" s="6"/>
      <c r="E38" s="6"/>
      <c r="F38" s="6"/>
      <c r="G38" s="265"/>
    </row>
    <row r="39" spans="1:7" x14ac:dyDescent="0.25">
      <c r="A39" s="6" t="s">
        <v>245</v>
      </c>
      <c r="B39" s="266" t="s">
        <v>239</v>
      </c>
      <c r="C39" s="6"/>
      <c r="D39" s="6"/>
      <c r="E39" s="6"/>
      <c r="F39" s="6"/>
      <c r="G39" s="265"/>
    </row>
    <row r="40" spans="1:7" x14ac:dyDescent="0.25">
      <c r="A40" s="6" t="s">
        <v>245</v>
      </c>
      <c r="B40" s="266" t="s">
        <v>240</v>
      </c>
      <c r="C40" s="6"/>
      <c r="D40" s="6"/>
      <c r="E40" s="6"/>
      <c r="F40" s="6"/>
      <c r="G40" s="265"/>
    </row>
    <row r="41" spans="1:7" x14ac:dyDescent="0.25">
      <c r="A41" s="6" t="s">
        <v>245</v>
      </c>
      <c r="B41" s="266" t="s">
        <v>241</v>
      </c>
      <c r="C41" s="6"/>
      <c r="D41" s="6"/>
      <c r="E41" s="6"/>
      <c r="F41" s="6"/>
      <c r="G41" s="265"/>
    </row>
    <row r="42" spans="1:7" x14ac:dyDescent="0.25">
      <c r="A42" s="6" t="s">
        <v>245</v>
      </c>
      <c r="B42" s="266" t="s">
        <v>242</v>
      </c>
      <c r="C42" s="6"/>
      <c r="D42" s="6"/>
      <c r="E42" s="6"/>
      <c r="F42" s="6"/>
      <c r="G42" s="265"/>
    </row>
    <row r="43" spans="1:7" x14ac:dyDescent="0.25">
      <c r="A43" s="6" t="s">
        <v>245</v>
      </c>
      <c r="B43" s="266" t="s">
        <v>243</v>
      </c>
      <c r="C43" s="6"/>
      <c r="D43" s="6"/>
      <c r="E43" s="6"/>
      <c r="F43" s="6"/>
      <c r="G43" s="265"/>
    </row>
    <row r="44" spans="1:7" x14ac:dyDescent="0.25">
      <c r="A44" s="6" t="s">
        <v>245</v>
      </c>
      <c r="B44" s="6" t="s">
        <v>246</v>
      </c>
      <c r="C44" s="6"/>
      <c r="D44" s="6"/>
      <c r="E44" s="6"/>
      <c r="F44" s="6"/>
      <c r="G44" s="265"/>
    </row>
    <row r="45" spans="1:7" x14ac:dyDescent="0.25">
      <c r="A45" s="6" t="s">
        <v>320</v>
      </c>
      <c r="B45" s="6" t="s">
        <v>326</v>
      </c>
      <c r="C45" s="6"/>
      <c r="D45" s="6"/>
      <c r="E45" s="6"/>
      <c r="F45" s="6"/>
      <c r="G45" s="265"/>
    </row>
    <row r="46" spans="1:7" x14ac:dyDescent="0.25">
      <c r="A46" s="6" t="s">
        <v>320</v>
      </c>
      <c r="B46" s="6" t="s">
        <v>321</v>
      </c>
      <c r="C46" s="6"/>
      <c r="D46" s="6"/>
      <c r="E46" s="6"/>
      <c r="F46" s="6"/>
      <c r="G46" s="265"/>
    </row>
    <row r="47" spans="1:7" x14ac:dyDescent="0.25">
      <c r="A47" s="6" t="s">
        <v>320</v>
      </c>
      <c r="B47" s="6" t="s">
        <v>325</v>
      </c>
      <c r="C47" s="6"/>
      <c r="D47" s="6"/>
      <c r="E47" s="6"/>
      <c r="F47" s="6"/>
      <c r="G47" s="265"/>
    </row>
    <row r="48" spans="1:7" x14ac:dyDescent="0.25">
      <c r="A48" s="6" t="s">
        <v>320</v>
      </c>
      <c r="B48" s="6" t="s">
        <v>323</v>
      </c>
      <c r="C48" s="6"/>
      <c r="D48" s="6"/>
      <c r="E48" s="6"/>
      <c r="F48" s="6"/>
      <c r="G48" s="265"/>
    </row>
    <row r="49" spans="1:7" x14ac:dyDescent="0.25">
      <c r="A49" s="6" t="s">
        <v>320</v>
      </c>
      <c r="B49" s="6" t="s">
        <v>324</v>
      </c>
      <c r="C49" s="6"/>
      <c r="D49" s="6"/>
      <c r="E49" s="6"/>
      <c r="F49" s="6"/>
      <c r="G49" s="265"/>
    </row>
    <row r="50" spans="1:7" x14ac:dyDescent="0.25">
      <c r="A50" s="6" t="s">
        <v>320</v>
      </c>
      <c r="B50" s="6" t="s">
        <v>322</v>
      </c>
      <c r="C50" s="6"/>
      <c r="D50" s="6"/>
      <c r="E50" s="6"/>
      <c r="F50" s="6"/>
      <c r="G50" s="265"/>
    </row>
    <row r="51" spans="1:7" x14ac:dyDescent="0.25">
      <c r="A51" s="6" t="s">
        <v>247</v>
      </c>
      <c r="B51" s="6" t="s">
        <v>318</v>
      </c>
      <c r="C51" s="6"/>
      <c r="D51" s="6"/>
      <c r="E51" s="6"/>
      <c r="F51" s="6"/>
      <c r="G51" s="265"/>
    </row>
    <row r="52" spans="1:7" ht="15" customHeight="1" x14ac:dyDescent="0.25">
      <c r="A52" s="6" t="s">
        <v>247</v>
      </c>
      <c r="B52" s="16" t="s">
        <v>249</v>
      </c>
      <c r="C52" s="16"/>
      <c r="D52" s="16"/>
      <c r="E52" s="16"/>
      <c r="F52" s="16"/>
      <c r="G52" s="265"/>
    </row>
    <row r="53" spans="1:7" ht="15" customHeight="1" x14ac:dyDescent="0.25">
      <c r="A53" s="6" t="s">
        <v>247</v>
      </c>
      <c r="B53" s="16" t="s">
        <v>250</v>
      </c>
      <c r="C53" s="16"/>
      <c r="D53" s="16"/>
      <c r="E53" s="16"/>
      <c r="F53" s="16"/>
      <c r="G53" s="265"/>
    </row>
    <row r="54" spans="1:7" x14ac:dyDescent="0.25">
      <c r="A54" s="6" t="s">
        <v>247</v>
      </c>
      <c r="B54" s="6" t="s">
        <v>230</v>
      </c>
      <c r="C54" s="6"/>
      <c r="D54" s="6"/>
      <c r="E54" s="6"/>
      <c r="F54" s="6"/>
      <c r="G54" s="265"/>
    </row>
    <row r="55" spans="1:7" x14ac:dyDescent="0.25">
      <c r="A55" s="6" t="s">
        <v>247</v>
      </c>
      <c r="B55" s="6" t="s">
        <v>231</v>
      </c>
      <c r="C55" s="6"/>
      <c r="D55" s="6"/>
      <c r="E55" s="6"/>
      <c r="F55" s="6"/>
      <c r="G55" s="265"/>
    </row>
    <row r="56" spans="1:7" x14ac:dyDescent="0.25">
      <c r="A56" s="6" t="s">
        <v>247</v>
      </c>
      <c r="B56" s="6" t="s">
        <v>319</v>
      </c>
      <c r="C56" s="6"/>
      <c r="D56" s="6"/>
      <c r="E56" s="6"/>
      <c r="F56" s="6"/>
      <c r="G56" s="6"/>
    </row>
    <row r="57" spans="1:7" x14ac:dyDescent="0.25">
      <c r="A57" s="267" t="s">
        <v>251</v>
      </c>
      <c r="B57" s="267" t="s">
        <v>226</v>
      </c>
      <c r="C57" s="267"/>
      <c r="D57" s="267"/>
      <c r="E57" s="267"/>
      <c r="F57" s="267"/>
      <c r="G57" s="267"/>
    </row>
    <row r="58" spans="1:7" x14ac:dyDescent="0.25">
      <c r="A58" s="267" t="s">
        <v>251</v>
      </c>
      <c r="B58" s="267" t="s">
        <v>228</v>
      </c>
      <c r="C58" s="267"/>
      <c r="D58" s="267"/>
      <c r="E58" s="267"/>
      <c r="F58" s="267"/>
      <c r="G58" s="267"/>
    </row>
    <row r="59" spans="1:7" x14ac:dyDescent="0.25">
      <c r="A59" s="267" t="s">
        <v>251</v>
      </c>
      <c r="B59" s="267" t="s">
        <v>237</v>
      </c>
      <c r="C59" s="267"/>
      <c r="D59" s="267"/>
      <c r="E59" s="267"/>
      <c r="F59" s="267"/>
      <c r="G59" s="267"/>
    </row>
    <row r="60" spans="1:7" x14ac:dyDescent="0.25">
      <c r="A60" s="268" t="s">
        <v>252</v>
      </c>
      <c r="B60" s="268" t="s">
        <v>328</v>
      </c>
      <c r="C60" s="268"/>
      <c r="D60" s="268"/>
      <c r="E60" s="268"/>
      <c r="F60" s="268"/>
      <c r="G60" s="268"/>
    </row>
    <row r="61" spans="1:7" x14ac:dyDescent="0.25">
      <c r="A61" s="268" t="s">
        <v>252</v>
      </c>
      <c r="B61" s="268" t="s">
        <v>227</v>
      </c>
      <c r="C61" s="268"/>
      <c r="D61" s="268"/>
      <c r="E61" s="268"/>
      <c r="F61" s="268"/>
      <c r="G61" s="268"/>
    </row>
    <row r="62" spans="1:7" x14ac:dyDescent="0.25">
      <c r="A62" s="268" t="s">
        <v>252</v>
      </c>
      <c r="B62" s="268" t="s">
        <v>229</v>
      </c>
      <c r="C62" s="268"/>
      <c r="D62" s="268"/>
      <c r="E62" s="268"/>
      <c r="F62" s="268"/>
      <c r="G62" s="268"/>
    </row>
    <row r="63" spans="1:7" x14ac:dyDescent="0.25">
      <c r="A63" s="268" t="s">
        <v>252</v>
      </c>
      <c r="B63" s="268" t="s">
        <v>238</v>
      </c>
      <c r="C63" s="268"/>
      <c r="D63" s="268"/>
      <c r="E63" s="268"/>
      <c r="F63" s="268"/>
      <c r="G63" s="268"/>
    </row>
    <row r="64" spans="1:7" x14ac:dyDescent="0.25">
      <c r="A64" s="269" t="s">
        <v>248</v>
      </c>
      <c r="B64" s="269" t="s">
        <v>225</v>
      </c>
      <c r="C64" s="269"/>
      <c r="D64" s="269"/>
      <c r="E64" s="269"/>
      <c r="F64" s="269"/>
      <c r="G64" s="269"/>
    </row>
    <row r="65" spans="1:7" x14ac:dyDescent="0.25">
      <c r="A65" s="269" t="s">
        <v>248</v>
      </c>
      <c r="B65" s="269" t="s">
        <v>232</v>
      </c>
      <c r="C65" s="269"/>
      <c r="D65" s="269"/>
      <c r="E65" s="269"/>
      <c r="F65" s="269"/>
      <c r="G65" s="269"/>
    </row>
    <row r="66" spans="1:7" x14ac:dyDescent="0.25">
      <c r="A66" s="269" t="s">
        <v>248</v>
      </c>
      <c r="B66" s="269" t="s">
        <v>327</v>
      </c>
      <c r="C66" s="269"/>
      <c r="D66" s="269"/>
      <c r="E66" s="269"/>
      <c r="F66" s="269"/>
      <c r="G66" s="269"/>
    </row>
  </sheetData>
  <sheetProtection algorithmName="SHA-512" hashValue="0jx5YLvjTAIq2L0F0IxVg4dS3p26Qz9th/Q9zRgvtKe8AuLuA64vqIwje1TiIpkkb3Xw7K2OOeBI3cQJSGZ07Q==" saltValue="Td4TXgJJJ5doawWsCvg8HQ==" spinCount="100000" sheet="1" objects="1" scenarios="1"/>
  <autoFilter ref="A16:G66" xr:uid="{325415D8-3C94-4AE8-8027-7D96996A1E12}"/>
  <mergeCells count="13">
    <mergeCell ref="E14:F14"/>
    <mergeCell ref="A3:G3"/>
    <mergeCell ref="A1:G1"/>
    <mergeCell ref="A2:G2"/>
    <mergeCell ref="E5:F5"/>
    <mergeCell ref="E6:F6"/>
    <mergeCell ref="E13:F13"/>
    <mergeCell ref="E7:F7"/>
    <mergeCell ref="E8:F8"/>
    <mergeCell ref="E9:F9"/>
    <mergeCell ref="E10:F10"/>
    <mergeCell ref="E11:F11"/>
    <mergeCell ref="E12:F12"/>
  </mergeCells>
  <conditionalFormatting sqref="B9:B10">
    <cfRule type="containsBlanks" dxfId="9" priority="11">
      <formula>LEN(TRIM(B9))=0</formula>
    </cfRule>
  </conditionalFormatting>
  <conditionalFormatting sqref="E13 G13">
    <cfRule type="expression" dxfId="8" priority="3">
      <formula>$B$10&gt;$B$9</formula>
    </cfRule>
  </conditionalFormatting>
  <conditionalFormatting sqref="G14">
    <cfRule type="cellIs" dxfId="7" priority="1" operator="lessThan">
      <formula>0</formula>
    </cfRule>
  </conditionalFormatting>
  <conditionalFormatting sqref="G22:G55">
    <cfRule type="cellIs" dxfId="6" priority="7" operator="equal">
      <formula>"N/A"</formula>
    </cfRule>
    <cfRule type="cellIs" dxfId="5" priority="8" operator="equal">
      <formula>"NO"</formula>
    </cfRule>
    <cfRule type="cellIs" dxfId="4" priority="9" operator="equal">
      <formula>"YES"</formula>
    </cfRule>
  </conditionalFormatting>
  <printOptions horizontalCentered="1"/>
  <pageMargins left="0.25" right="0.25" top="0.5" bottom="0.5" header="0.3" footer="0.3"/>
  <pageSetup scale="5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READ FIRST Instructions</vt:lpstr>
      <vt:lpstr>1. Project Expenses</vt:lpstr>
      <vt:lpstr>2. Labor Reporting</vt:lpstr>
      <vt:lpstr>TimeSheet Example</vt:lpstr>
      <vt:lpstr>Budget Categories</vt:lpstr>
      <vt:lpstr>Commission Review</vt:lpstr>
      <vt:lpstr>Approved Project Budget</vt:lpstr>
      <vt:lpstr>Drop Downs</vt:lpstr>
      <vt:lpstr>Final Review</vt:lpstr>
      <vt:lpstr>2nd Review Matrix</vt:lpstr>
      <vt:lpstr>Duplicate Invoice Review</vt:lpstr>
      <vt:lpstr>'Approved Project Budget'!Print_Area</vt:lpstr>
      <vt:lpstr>'READ FIRST Instructions'!Print_Area</vt:lpstr>
      <vt:lpstr>'TimeSheet Example'!Print_Area</vt:lpstr>
    </vt:vector>
  </TitlesOfParts>
  <Manager/>
  <Company>State of Nebraska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Rogers, Camelia</dc:creator>
  <cp:keywords/>
  <dc:description/>
  <cp:lastModifiedBy>Williamson, Justin</cp:lastModifiedBy>
  <cp:revision/>
  <cp:lastPrinted>2025-08-14T18:44:31Z</cp:lastPrinted>
  <dcterms:created xsi:type="dcterms:W3CDTF">2024-01-04T15:37:24Z</dcterms:created>
  <dcterms:modified xsi:type="dcterms:W3CDTF">2025-12-12T20:08:37Z</dcterms:modified>
  <cp:category/>
  <cp:contentStatus/>
</cp:coreProperties>
</file>