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ofiber-my.sharepoint.com/personal/jody_hoops_allofiber_com/Documents/jhoops/ALLO Information/RFP Responses/Nebraska Broadband Bridge Program (2024)/6. West Lake Maloney/Notice of Defects and Overlap_Revised Documents/"/>
    </mc:Choice>
  </mc:AlternateContent>
  <xr:revisionPtr revIDLastSave="14" documentId="8_{0A7DB020-C01C-4DB7-B8C7-3050DB3CD284}" xr6:coauthVersionLast="47" xr6:coauthVersionMax="47" xr10:uidLastSave="{ED0AD5CD-A21D-48D8-BCD4-9ED4E2343481}"/>
  <bookViews>
    <workbookView xWindow="-120" yWindow="-120" windowWidth="38640" windowHeight="21120" xr2:uid="{0423130C-5181-4CB5-91F8-2FBA7F39D8BB}"/>
  </bookViews>
  <sheets>
    <sheet name="Community Submission" sheetId="1" r:id="rId1"/>
  </sheets>
  <definedNames>
    <definedName name="_xlnm.Print_Area" localSheetId="0">'Community Submission'!$B$38:$N$77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B71" i="1" l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AG42" i="1"/>
  <c r="AG45" i="1" s="1"/>
  <c r="AF42" i="1"/>
  <c r="AF45" i="1" s="1"/>
  <c r="Y42" i="1"/>
  <c r="Y45" i="1" s="1"/>
  <c r="X42" i="1"/>
  <c r="X45" i="1" s="1"/>
  <c r="Q42" i="1"/>
  <c r="Q45" i="1" s="1"/>
  <c r="P42" i="1"/>
  <c r="P45" i="1" s="1"/>
  <c r="I42" i="1"/>
  <c r="I45" i="1" s="1"/>
  <c r="H42" i="1"/>
  <c r="H45" i="1" s="1"/>
  <c r="AH42" i="1"/>
  <c r="AH45" i="1" s="1"/>
  <c r="AE42" i="1"/>
  <c r="AE45" i="1" s="1"/>
  <c r="AD42" i="1"/>
  <c r="AD45" i="1" s="1"/>
  <c r="AC42" i="1"/>
  <c r="AC45" i="1" s="1"/>
  <c r="AB42" i="1"/>
  <c r="AB45" i="1" s="1"/>
  <c r="AA42" i="1"/>
  <c r="AA45" i="1" s="1"/>
  <c r="Z42" i="1"/>
  <c r="Z45" i="1" s="1"/>
  <c r="W42" i="1"/>
  <c r="W45" i="1" s="1"/>
  <c r="V42" i="1"/>
  <c r="V45" i="1" s="1"/>
  <c r="U42" i="1"/>
  <c r="U45" i="1" s="1"/>
  <c r="T42" i="1"/>
  <c r="T45" i="1" s="1"/>
  <c r="S42" i="1"/>
  <c r="S45" i="1" s="1"/>
  <c r="R42" i="1"/>
  <c r="R45" i="1" s="1"/>
  <c r="O42" i="1"/>
  <c r="O45" i="1" s="1"/>
  <c r="N42" i="1"/>
  <c r="N45" i="1" s="1"/>
  <c r="M42" i="1"/>
  <c r="M45" i="1" s="1"/>
  <c r="L42" i="1"/>
  <c r="L45" i="1" s="1"/>
  <c r="K42" i="1"/>
  <c r="K45" i="1" s="1"/>
  <c r="J42" i="1"/>
  <c r="J45" i="1" s="1"/>
  <c r="G42" i="1"/>
  <c r="G45" i="1" s="1"/>
  <c r="F42" i="1"/>
  <c r="F45" i="1" s="1"/>
  <c r="E42" i="1"/>
  <c r="E45" i="1" s="1"/>
  <c r="D42" i="1"/>
  <c r="D45" i="1" s="1"/>
  <c r="E31" i="1"/>
  <c r="D71" i="1" s="1"/>
  <c r="E30" i="1"/>
  <c r="D70" i="1" s="1"/>
  <c r="E29" i="1"/>
  <c r="D69" i="1" s="1"/>
  <c r="E28" i="1"/>
  <c r="D68" i="1" s="1"/>
  <c r="E27" i="1"/>
  <c r="D67" i="1" s="1"/>
  <c r="E26" i="1"/>
  <c r="D66" i="1" s="1"/>
  <c r="E25" i="1"/>
  <c r="D65" i="1" s="1"/>
  <c r="E24" i="1"/>
  <c r="D64" i="1" s="1"/>
  <c r="E23" i="1"/>
  <c r="D63" i="1" s="1"/>
  <c r="E22" i="1"/>
  <c r="D62" i="1" s="1"/>
  <c r="E21" i="1"/>
  <c r="D61" i="1" s="1"/>
  <c r="E20" i="1"/>
  <c r="D60" i="1" s="1"/>
  <c r="E19" i="1"/>
  <c r="D59" i="1" s="1"/>
  <c r="E18" i="1"/>
  <c r="D58" i="1" s="1"/>
  <c r="E17" i="1"/>
  <c r="D57" i="1" s="1"/>
  <c r="E16" i="1"/>
  <c r="D56" i="1" s="1"/>
  <c r="E15" i="1"/>
  <c r="D55" i="1" s="1"/>
  <c r="E14" i="1"/>
  <c r="D54" i="1" s="1"/>
  <c r="E13" i="1"/>
  <c r="D53" i="1" s="1"/>
  <c r="E12" i="1"/>
  <c r="D52" i="1" s="1"/>
  <c r="D33" i="1"/>
  <c r="E10" i="1"/>
  <c r="D50" i="1" s="1"/>
  <c r="E9" i="1"/>
  <c r="D49" i="1" l="1"/>
  <c r="E11" i="1"/>
  <c r="D51" i="1" s="1"/>
  <c r="E33" i="1" l="1"/>
  <c r="E36" i="1" s="1"/>
  <c r="D75" i="1" s="1"/>
  <c r="D73" i="1"/>
  <c r="D76" i="1" l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F33" i="1"/>
</calcChain>
</file>

<file path=xl/sharedStrings.xml><?xml version="1.0" encoding="utf-8"?>
<sst xmlns="http://schemas.openxmlformats.org/spreadsheetml/2006/main" count="129" uniqueCount="85">
  <si>
    <t>Households Passed</t>
  </si>
  <si>
    <t>Businesses Passed</t>
  </si>
  <si>
    <t>Take Rate</t>
  </si>
  <si>
    <t>Cap Ex Project Spend</t>
  </si>
  <si>
    <t>Quantity</t>
  </si>
  <si>
    <t>Cost Per Item</t>
  </si>
  <si>
    <t>Total Cost</t>
  </si>
  <si>
    <t>Design of Network</t>
  </si>
  <si>
    <t>per hour/fixed</t>
  </si>
  <si>
    <t>Engineering of Network</t>
  </si>
  <si>
    <t>Obtain Easements</t>
  </si>
  <si>
    <t>Per easement</t>
  </si>
  <si>
    <t>Obtain Right of Way</t>
  </si>
  <si>
    <t>Per ROW</t>
  </si>
  <si>
    <t>Obtain Permit</t>
  </si>
  <si>
    <t>Per Permit</t>
  </si>
  <si>
    <t>Fiber</t>
  </si>
  <si>
    <t>Per foot</t>
  </si>
  <si>
    <t>Conduit</t>
  </si>
  <si>
    <t>Tower</t>
  </si>
  <si>
    <t>Per tower</t>
  </si>
  <si>
    <t>Antenna</t>
  </si>
  <si>
    <t>Per antenna</t>
  </si>
  <si>
    <t>Vault / Flowerpots / etc.</t>
  </si>
  <si>
    <t>Per unit</t>
  </si>
  <si>
    <t>Make Ready Materials</t>
  </si>
  <si>
    <t>Switching Equipment</t>
  </si>
  <si>
    <t>Routing Equipment</t>
  </si>
  <si>
    <t>Optical Equipment</t>
  </si>
  <si>
    <t>Customer Premise Equipment</t>
  </si>
  <si>
    <t>Directional Drilling / Boring</t>
  </si>
  <si>
    <t>Trenching</t>
  </si>
  <si>
    <t>Ariel Deployment</t>
  </si>
  <si>
    <t>Deploy Electronics</t>
  </si>
  <si>
    <t>Customer Drops</t>
  </si>
  <si>
    <t>Real Estate Purchase</t>
  </si>
  <si>
    <t>General and administrative</t>
  </si>
  <si>
    <t>per hour</t>
  </si>
  <si>
    <t>Other (explain)</t>
  </si>
  <si>
    <t>Total Project Cost</t>
  </si>
  <si>
    <t>Assumed Allo Coverage Amount per Passing</t>
  </si>
  <si>
    <t>Allo Coverage of Project Costs</t>
  </si>
  <si>
    <t>Grant Amount Requested</t>
  </si>
  <si>
    <t>ALLO Financials in Community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</si>
  <si>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</si>
  <si>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</si>
  <si>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</si>
  <si>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</si>
  <si>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</si>
  <si>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</si>
  <si>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</si>
  <si>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</si>
  <si>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</si>
  <si>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</si>
  <si>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</si>
  <si>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</si>
  <si>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</si>
  <si>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</si>
  <si>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</si>
  <si>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</si>
  <si>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</si>
  <si>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</si>
  <si>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</si>
  <si>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</si>
  <si>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</si>
  <si>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</si>
  <si>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</si>
  <si>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</si>
  <si>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</si>
  <si>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</si>
  <si>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</si>
  <si>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</si>
  <si>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</si>
  <si>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</si>
  <si>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</si>
  <si>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</t>
  </si>
  <si>
    <t>Cost of Sales</t>
  </si>
  <si>
    <t>Gross Margin</t>
  </si>
  <si>
    <t>SG&amp;A</t>
  </si>
  <si>
    <t>EBITDA</t>
  </si>
  <si>
    <t>Cap Ex &amp; Cash Flow Summary</t>
  </si>
  <si>
    <t>Total Capex</t>
  </si>
  <si>
    <t>Grant Support</t>
  </si>
  <si>
    <t>ALLO Cash Flow</t>
  </si>
  <si>
    <t>Bridge Model - West Lake Maloney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</si>
</sst>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164" fontId="0" fillId="0" borderId="0" xfId="1" applyNumberFormat="1" applyFont="1"/>
    <xf numFmtId="164" fontId="4" fillId="2" borderId="0" xfId="1" applyNumberFormat="1" applyFont="1" applyFill="1"/>
    <xf numFmtId="9" fontId="4" fillId="2" borderId="0" xfId="3" applyFont="1" applyFill="1"/>
    <xf numFmtId="9" fontId="0" fillId="0" borderId="0" xfId="3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5" fontId="2" fillId="0" borderId="0" xfId="2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2" fillId="3" borderId="0" xfId="1" applyNumberFormat="1" applyFont="1" applyFill="1" applyBorder="1"/>
    <xf numFmtId="164" fontId="0" fillId="3" borderId="0" xfId="1" applyNumberFormat="1" applyFont="1" applyFill="1" applyBorder="1"/>
    <xf numFmtId="165" fontId="2" fillId="3" borderId="0" xfId="2" applyNumberFormat="1" applyFont="1" applyFill="1" applyBorder="1"/>
    <xf numFmtId="164" fontId="0" fillId="0" borderId="0" xfId="1" applyNumberFormat="1" applyFont="1" applyBorder="1"/>
    <xf numFmtId="164" fontId="5" fillId="0" borderId="0" xfId="1" applyNumberFormat="1" applyFont="1" applyBorder="1" applyAlignment="1">
      <alignment horizontal="left" indent="1"/>
    </xf>
    <xf numFmtId="0" fontId="5" fillId="0" borderId="0" xfId="0" applyFont="1"/>
    <xf numFmtId="9" fontId="4" fillId="2" borderId="0" xfId="3" applyFont="1" applyFill="1" applyBorder="1"/>
    <xf numFmtId="164" fontId="5" fillId="0" borderId="0" xfId="1" applyNumberFormat="1" applyFont="1" applyAlignment="1">
      <alignment horizontal="left" indent="1"/>
    </xf>
    <xf numFmtId="164" fontId="2" fillId="3" borderId="1" xfId="1" applyNumberFormat="1" applyFont="1" applyFill="1" applyBorder="1"/>
    <xf numFmtId="164" fontId="0" fillId="3" borderId="1" xfId="1" applyNumberFormat="1" applyFont="1" applyFill="1" applyBorder="1"/>
    <xf numFmtId="164" fontId="2" fillId="4" borderId="2" xfId="1" applyNumberFormat="1" applyFont="1" applyFill="1" applyBorder="1" applyAlignment="1">
      <alignment horizontal="center"/>
    </xf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0" xfId="1" applyNumberFormat="1" applyFont="1" applyFill="1"/>
    <xf numFmtId="164" fontId="0" fillId="0" borderId="0" xfId="1" applyNumberFormat="1" applyFont="1" applyFill="1"/>
    <xf numFmtId="164" fontId="2" fillId="0" borderId="0" xfId="1" applyNumberFormat="1" applyFont="1" applyFill="1" applyBorder="1" applyAlignment="1">
      <alignment horizontal="center"/>
    </xf>
    <xf numFmtId="164" fontId="2" fillId="0" borderId="4" xfId="1" applyNumberFormat="1" applyFont="1" applyBorder="1"/>
    <xf numFmtId="44" fontId="4" fillId="2" borderId="0" xfId="2" applyFont="1" applyFill="1"/>
    <xf numFmtId="44" fontId="2" fillId="3" borderId="0" xfId="2" applyFont="1" applyFill="1" applyBorder="1"/>
    <xf numFmtId="44" fontId="0" fillId="0" borderId="0" xfId="2" applyFont="1"/>
    <xf numFmtId="43" fontId="2" fillId="3" borderId="1" xfId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562087</xdr:colOff>
      <xdr:row>1</xdr:row>
      <xdr:rowOff>18866</xdr:rowOff>
    </xdr:from>
    <xdr:to>
      <xdr:col>8</xdr:col>
      <xdr:colOff>346075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44967-F645-4CD8-A549-D7BFDC71F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532" y="203651"/>
          <a:ext cx="1309893" cy="71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8B539-7E5A-47BE-8F56-96E4D12E6C59}">
  <sheetPr>
    <pageSetUpPr fitToPage="1"/>
  </sheetPr>
  <dimension ref="B1:AH80"/>
  <sheetViews>
    <sheetView showGridLines="0" tabSelected="1" zoomScaleNormal="100" workbookViewId="0">
      <selection activeCell="H21" sqref="H21"/>
    </sheetView>
  </sheetViews>
  <sheetFormatPr defaultColWidth="9.140625" defaultRowHeight="15" x14ac:dyDescent="0.25"/>
  <cols>
    <col min="1" max="1" width="3" style="2" customWidth="1"/>
    <col min="2" max="2" width="34.5703125" style="2" customWidth="1"/>
    <col min="3" max="3" width="10.5703125" style="2" bestFit="1" customWidth="1"/>
    <col min="4" max="4" width="14.42578125" style="2" bestFit="1" customWidth="1"/>
    <col min="5" max="5" width="12.5703125" style="2" bestFit="1" customWidth="1"/>
    <col min="6" max="34" width="11.140625" style="2" bestFit="1" customWidth="1"/>
    <col min="35" max="364" width="10.42578125" style="2" bestFit="1" customWidth="1"/>
    <col min="365" max="16384" width="9.140625" style="2"/>
  </cols>
  <sheetData>
    <row r="1" spans="2:7" customFormat="1" x14ac:dyDescent="0.25"/>
    <row r="2" spans="2:7" ht="33.75" x14ac:dyDescent="0.5">
      <c r="B2" s="1" t="s">
        <v>84</v>
      </c>
    </row>
    <row r="4" spans="2:7" x14ac:dyDescent="0.25">
      <c r="B4" s="2" t="s">
        <v>0</v>
      </c>
      <c r="C4" s="3">
        <v>55</v>
      </c>
    </row>
    <row r="5" spans="2:7" x14ac:dyDescent="0.25">
      <c r="B5" s="2" t="s">
        <v>1</v>
      </c>
      <c r="C5" s="3">
        <v>0</v>
      </c>
    </row>
    <row r="6" spans="2:7" x14ac:dyDescent="0.25">
      <c r="B6" s="2" t="s">
        <v>2</v>
      </c>
      <c r="C6" s="4">
        <v>0.75</v>
      </c>
      <c r="G6" s="5"/>
    </row>
    <row r="8" spans="2:7" x14ac:dyDescent="0.25">
      <c r="B8" s="6" t="s">
        <v>3</v>
      </c>
      <c r="C8" s="7" t="s">
        <v>4</v>
      </c>
      <c r="D8" s="7" t="s">
        <v>5</v>
      </c>
      <c r="E8" s="7" t="s">
        <v>6</v>
      </c>
    </row>
    <row r="9" spans="2:7" x14ac:dyDescent="0.25">
      <c r="B9" s="8" t="s">
        <v>7</v>
      </c>
      <c r="C9" s="3">
        <v>1</v>
      </c>
      <c r="D9" s="29">
        <v>34123.041264</v>
      </c>
      <c r="E9" s="9">
        <f t="shared" ref="E9:E31" si="0">D9*C9</f>
        <v>34123.041264</v>
      </c>
      <c r="F9" s="10" t="s">
        <v>8</v>
      </c>
    </row>
    <row r="10" spans="2:7" x14ac:dyDescent="0.25">
      <c r="B10" s="8" t="s">
        <v>9</v>
      </c>
      <c r="C10" s="3">
        <v>1</v>
      </c>
      <c r="D10" s="29">
        <v>34123.041264</v>
      </c>
      <c r="E10" s="9">
        <f t="shared" si="0"/>
        <v>34123.041264</v>
      </c>
      <c r="F10" s="10" t="s">
        <v>8</v>
      </c>
    </row>
    <row r="11" spans="2:7" x14ac:dyDescent="0.25">
      <c r="B11" s="8" t="s">
        <v>10</v>
      </c>
      <c r="C11" s="3">
        <v>0</v>
      </c>
      <c r="D11" s="29">
        <v>0</v>
      </c>
      <c r="E11" s="9">
        <f t="shared" si="0"/>
        <v>0</v>
      </c>
      <c r="F11" s="10" t="s">
        <v>11</v>
      </c>
    </row>
    <row r="12" spans="2:7" x14ac:dyDescent="0.25">
      <c r="B12" s="8" t="s">
        <v>12</v>
      </c>
      <c r="C12" s="3">
        <v>2</v>
      </c>
      <c r="D12" s="29">
        <v>300</v>
      </c>
      <c r="E12" s="9">
        <f t="shared" si="0"/>
        <v>600</v>
      </c>
      <c r="F12" s="10" t="s">
        <v>13</v>
      </c>
    </row>
    <row r="13" spans="2:7" x14ac:dyDescent="0.25">
      <c r="B13" s="8" t="s">
        <v>14</v>
      </c>
      <c r="C13" s="3">
        <v>3</v>
      </c>
      <c r="D13" s="29">
        <v>200</v>
      </c>
      <c r="E13" s="9">
        <f t="shared" si="0"/>
        <v>600</v>
      </c>
      <c r="F13" s="10" t="s">
        <v>15</v>
      </c>
    </row>
    <row r="14" spans="2:7" x14ac:dyDescent="0.25">
      <c r="B14" s="8" t="s">
        <v>16</v>
      </c>
      <c r="C14" s="3">
        <v>31570.800734</v>
      </c>
      <c r="D14" s="29">
        <v>0.86492500000000005</v>
      </c>
      <c r="E14" s="9">
        <f t="shared" si="0"/>
        <v>27306.374824854953</v>
      </c>
      <c r="F14" s="10" t="s">
        <v>17</v>
      </c>
    </row>
    <row r="15" spans="2:7" x14ac:dyDescent="0.25">
      <c r="B15" s="8" t="s">
        <v>18</v>
      </c>
      <c r="C15" s="3">
        <v>60389.538800000002</v>
      </c>
      <c r="D15" s="29">
        <v>0.56408199999999997</v>
      </c>
      <c r="E15" s="9">
        <f t="shared" si="0"/>
        <v>34064.651825381603</v>
      </c>
      <c r="F15" s="10" t="s">
        <v>17</v>
      </c>
    </row>
    <row r="16" spans="2:7" x14ac:dyDescent="0.25">
      <c r="B16" s="8" t="s">
        <v>19</v>
      </c>
      <c r="C16" s="3">
        <v>0</v>
      </c>
      <c r="D16" s="29">
        <v>0</v>
      </c>
      <c r="E16" s="9">
        <f t="shared" si="0"/>
        <v>0</v>
      </c>
      <c r="F16" s="10" t="s">
        <v>20</v>
      </c>
    </row>
    <row r="17" spans="2:6" x14ac:dyDescent="0.25">
      <c r="B17" s="8" t="s">
        <v>21</v>
      </c>
      <c r="C17" s="3">
        <v>0</v>
      </c>
      <c r="D17" s="29">
        <v>0</v>
      </c>
      <c r="E17" s="9">
        <f t="shared" si="0"/>
        <v>0</v>
      </c>
      <c r="F17" s="10" t="s">
        <v>22</v>
      </c>
    </row>
    <row r="18" spans="2:6" x14ac:dyDescent="0.25">
      <c r="B18" s="8" t="s">
        <v>23</v>
      </c>
      <c r="C18" s="3">
        <v>39</v>
      </c>
      <c r="D18" s="29">
        <v>975.74265400000002</v>
      </c>
      <c r="E18" s="9">
        <f t="shared" si="0"/>
        <v>38053.963506</v>
      </c>
      <c r="F18" s="10" t="s">
        <v>24</v>
      </c>
    </row>
    <row r="19" spans="2:6" x14ac:dyDescent="0.25">
      <c r="B19" s="8" t="s">
        <v>25</v>
      </c>
      <c r="C19" s="3">
        <v>30194.769400000001</v>
      </c>
      <c r="D19" s="29">
        <v>0.24075199999999999</v>
      </c>
      <c r="E19" s="9">
        <f t="shared" si="0"/>
        <v>7269.4511225888</v>
      </c>
      <c r="F19" s="10" t="s">
        <v>17</v>
      </c>
    </row>
    <row r="20" spans="2:6" x14ac:dyDescent="0.25">
      <c r="B20" s="8" t="s">
        <v>26</v>
      </c>
      <c r="C20" s="3">
        <v>1</v>
      </c>
      <c r="D20" s="29">
        <v>10400</v>
      </c>
      <c r="E20" s="9">
        <f t="shared" si="0"/>
        <v>10400</v>
      </c>
      <c r="F20" s="10" t="s">
        <v>24</v>
      </c>
    </row>
    <row r="21" spans="2:6" x14ac:dyDescent="0.25">
      <c r="B21" s="8" t="s">
        <v>27</v>
      </c>
      <c r="C21" s="3">
        <v>0</v>
      </c>
      <c r="D21" s="29">
        <v>0</v>
      </c>
      <c r="E21" s="9">
        <f t="shared" si="0"/>
        <v>0</v>
      </c>
      <c r="F21" s="10" t="s">
        <v>24</v>
      </c>
    </row>
    <row r="22" spans="2:6" x14ac:dyDescent="0.25">
      <c r="B22" s="8" t="s">
        <v>28</v>
      </c>
      <c r="C22" s="3">
        <v>0</v>
      </c>
      <c r="D22" s="29">
        <v>0</v>
      </c>
      <c r="E22" s="9">
        <f t="shared" si="0"/>
        <v>0</v>
      </c>
      <c r="F22" s="10" t="s">
        <v>24</v>
      </c>
    </row>
    <row r="23" spans="2:6" x14ac:dyDescent="0.25">
      <c r="B23" s="8" t="s">
        <v>29</v>
      </c>
      <c r="C23" s="3">
        <v>0</v>
      </c>
      <c r="D23" s="29">
        <v>0</v>
      </c>
      <c r="E23" s="9">
        <f t="shared" si="0"/>
        <v>0</v>
      </c>
      <c r="F23" s="10" t="s">
        <v>24</v>
      </c>
    </row>
    <row r="24" spans="2:6" x14ac:dyDescent="0.25">
      <c r="B24" s="8" t="s">
        <v>30</v>
      </c>
      <c r="C24" s="3">
        <v>30194.769400000001</v>
      </c>
      <c r="D24" s="29">
        <v>19.068414000000001</v>
      </c>
      <c r="E24" s="9">
        <f t="shared" si="0"/>
        <v>575766.36355373159</v>
      </c>
      <c r="F24" s="10" t="s">
        <v>17</v>
      </c>
    </row>
    <row r="25" spans="2:6" x14ac:dyDescent="0.25">
      <c r="B25" s="8" t="s">
        <v>31</v>
      </c>
      <c r="C25" s="3">
        <v>0</v>
      </c>
      <c r="D25" s="29">
        <v>0</v>
      </c>
      <c r="E25" s="9">
        <f t="shared" si="0"/>
        <v>0</v>
      </c>
      <c r="F25" s="10" t="s">
        <v>17</v>
      </c>
    </row>
    <row r="26" spans="2:6" x14ac:dyDescent="0.25">
      <c r="B26" s="8" t="s">
        <v>32</v>
      </c>
      <c r="C26" s="3">
        <v>0</v>
      </c>
      <c r="D26" s="29">
        <v>0</v>
      </c>
      <c r="E26" s="9">
        <f t="shared" si="0"/>
        <v>0</v>
      </c>
      <c r="F26" s="10" t="s">
        <v>17</v>
      </c>
    </row>
    <row r="27" spans="2:6" x14ac:dyDescent="0.25">
      <c r="B27" s="8" t="s">
        <v>33</v>
      </c>
      <c r="C27" s="3">
        <v>17</v>
      </c>
      <c r="D27" s="29">
        <v>0</v>
      </c>
      <c r="E27" s="9">
        <f t="shared" si="0"/>
        <v>0</v>
      </c>
      <c r="F27" s="10" t="s">
        <v>24</v>
      </c>
    </row>
    <row r="28" spans="2:6" x14ac:dyDescent="0.25">
      <c r="B28" s="8" t="s">
        <v>34</v>
      </c>
      <c r="C28" s="3">
        <v>17</v>
      </c>
      <c r="D28" s="29">
        <v>1150</v>
      </c>
      <c r="E28" s="9">
        <f t="shared" si="0"/>
        <v>19550</v>
      </c>
      <c r="F28" s="10" t="s">
        <v>24</v>
      </c>
    </row>
    <row r="29" spans="2:6" x14ac:dyDescent="0.25">
      <c r="B29" s="8" t="s">
        <v>35</v>
      </c>
      <c r="C29" s="3">
        <v>0</v>
      </c>
      <c r="D29" s="29">
        <v>0</v>
      </c>
      <c r="E29" s="9">
        <f t="shared" si="0"/>
        <v>0</v>
      </c>
      <c r="F29" s="10" t="s">
        <v>24</v>
      </c>
    </row>
    <row r="30" spans="2:6" x14ac:dyDescent="0.25">
      <c r="B30" s="8" t="s">
        <v>36</v>
      </c>
      <c r="C30" s="3">
        <v>0</v>
      </c>
      <c r="D30" s="29">
        <v>0</v>
      </c>
      <c r="E30" s="9">
        <f t="shared" si="0"/>
        <v>0</v>
      </c>
      <c r="F30" s="11" t="s">
        <v>37</v>
      </c>
    </row>
    <row r="31" spans="2:6" x14ac:dyDescent="0.25">
      <c r="B31" s="8" t="s">
        <v>38</v>
      </c>
      <c r="C31" s="3">
        <v>0</v>
      </c>
      <c r="D31" s="29">
        <v>0</v>
      </c>
      <c r="E31" s="9">
        <f t="shared" si="0"/>
        <v>0</v>
      </c>
      <c r="F31" s="11"/>
    </row>
    <row r="32" spans="2:6" ht="6.75" customHeight="1" x14ac:dyDescent="0.25">
      <c r="B32" s="8"/>
      <c r="C32" s="8"/>
      <c r="D32" s="8"/>
      <c r="E32" s="8"/>
      <c r="F32" s="8"/>
    </row>
    <row r="33" spans="2:34" s="15" customFormat="1" x14ac:dyDescent="0.25">
      <c r="B33" s="12" t="s">
        <v>39</v>
      </c>
      <c r="C33" s="13"/>
      <c r="D33" s="14">
        <f>SUM(D9:D31)</f>
        <v>81292.563354999991</v>
      </c>
      <c r="E33" s="30">
        <f>SUM(E9:E31)</f>
        <v>781856.88736055698</v>
      </c>
      <c r="F33" s="15">
        <f>E33-D33</f>
        <v>700564.32400555699</v>
      </c>
    </row>
    <row r="34" spans="2:34" customFormat="1" x14ac:dyDescent="0.25">
      <c r="B34" s="16" t="s">
        <v>40</v>
      </c>
      <c r="C34" s="17"/>
      <c r="E34" s="18">
        <v>0.25</v>
      </c>
    </row>
    <row r="35" spans="2:34" customFormat="1" x14ac:dyDescent="0.25">
      <c r="B35" s="19" t="s">
        <v>41</v>
      </c>
      <c r="C35" s="17"/>
      <c r="D35" s="2"/>
      <c r="E35" s="31">
        <f>E33*E34</f>
        <v>195464.22184013925</v>
      </c>
    </row>
    <row r="36" spans="2:34" x14ac:dyDescent="0.25">
      <c r="B36" s="20" t="s">
        <v>42</v>
      </c>
      <c r="C36" s="21"/>
      <c r="D36" s="21"/>
      <c r="E36" s="32">
        <f>E33-E35</f>
        <v>586392.66552041774</v>
      </c>
    </row>
    <row r="37" spans="2:34" customFormat="1" x14ac:dyDescent="0.25"/>
    <row r="38" spans="2:34" x14ac:dyDescent="0.25">
      <c r="B38" s="7" t="s">
        <v>43</v>
      </c>
      <c r="D38" s="22" t="s">
        <v>44</v>
      </c>
      <c r="E38" s="22" t="s">
        <v>45</v>
      </c>
      <c r="F38" s="22" t="s">
        <v>46</v>
      </c>
      <c r="G38" s="22" t="s">
        <v>47</v>
      </c>
      <c r="H38" s="22" t="s">
        <v>48</v>
      </c>
      <c r="I38" s="22" t="s">
        <v>49</v>
      </c>
      <c r="J38" s="22" t="s">
        <v>50</v>
      </c>
      <c r="K38" s="22" t="s">
        <v>51</v>
      </c>
      <c r="L38" s="22" t="s">
        <v>52</v>
      </c>
      <c r="M38" s="22" t="s">
        <v>53</v>
      </c>
      <c r="N38" s="22" t="s">
        <v>54</v>
      </c>
      <c r="O38" s="22" t="s">
        <v>55</v>
      </c>
      <c r="P38" s="22" t="s">
        <v>56</v>
      </c>
      <c r="Q38" s="22" t="s">
        <v>57</v>
      </c>
      <c r="R38" s="22" t="s">
        <v>58</v>
      </c>
      <c r="S38" s="22" t="s">
        <v>59</v>
      </c>
      <c r="T38" s="22" t="s">
        <v>60</v>
      </c>
      <c r="U38" s="22" t="s">
        <v>61</v>
      </c>
      <c r="V38" s="22" t="s">
        <v>62</v>
      </c>
      <c r="W38" s="22" t="s">
        <v>63</v>
      </c>
      <c r="X38" s="22" t="s">
        <v>64</v>
      </c>
      <c r="Y38" s="22" t="s">
        <v>65</v>
      </c>
      <c r="Z38" s="22" t="s">
        <v>66</v>
      </c>
      <c r="AA38" s="22" t="s">
        <v>67</v>
      </c>
      <c r="AB38" s="22" t="s">
        <v>68</v>
      </c>
      <c r="AC38" s="22" t="s">
        <v>69</v>
      </c>
      <c r="AD38" s="22" t="s">
        <v>70</v>
      </c>
      <c r="AE38" s="22" t="s">
        <v>71</v>
      </c>
      <c r="AF38" s="22" t="s">
        <v>72</v>
      </c>
      <c r="AG38" s="22" t="s">
        <v>73</v>
      </c>
      <c r="AH38" s="22" t="s">
        <v>74</v>
      </c>
    </row>
    <row r="39" spans="2:34" customFormat="1" ht="5.0999999999999996" customHeight="1" x14ac:dyDescent="0.25"/>
    <row r="40" spans="2:34" x14ac:dyDescent="0.25">
      <c r="B40" s="8" t="s">
        <v>75</v>
      </c>
      <c r="D40" s="2">
        <v>0</v>
      </c>
      <c r="E40" s="2">
        <v>10725</v>
      </c>
      <c r="F40" s="2">
        <v>30525</v>
      </c>
      <c r="G40" s="2">
        <v>39600</v>
      </c>
      <c r="H40" s="2">
        <v>39600</v>
      </c>
      <c r="I40" s="2">
        <v>39600</v>
      </c>
      <c r="J40" s="2">
        <v>39600</v>
      </c>
      <c r="K40" s="2">
        <v>39600</v>
      </c>
      <c r="L40" s="2">
        <v>39600</v>
      </c>
      <c r="M40" s="2">
        <v>39600</v>
      </c>
      <c r="N40" s="2">
        <v>39600</v>
      </c>
      <c r="O40" s="2">
        <v>39600</v>
      </c>
      <c r="P40" s="2">
        <v>39600</v>
      </c>
      <c r="Q40" s="2">
        <v>39600</v>
      </c>
      <c r="R40" s="2">
        <v>39600</v>
      </c>
      <c r="S40" s="2">
        <v>39600</v>
      </c>
      <c r="T40" s="2">
        <v>39600</v>
      </c>
      <c r="U40" s="2">
        <v>39600</v>
      </c>
      <c r="V40" s="2">
        <v>39600</v>
      </c>
      <c r="W40" s="2">
        <v>39600</v>
      </c>
      <c r="X40" s="2">
        <v>39600</v>
      </c>
      <c r="Y40" s="2">
        <v>39600</v>
      </c>
      <c r="Z40" s="2">
        <v>39600</v>
      </c>
      <c r="AA40" s="2">
        <v>39600</v>
      </c>
      <c r="AB40" s="2">
        <v>39600</v>
      </c>
      <c r="AC40" s="2">
        <v>39600</v>
      </c>
      <c r="AD40" s="2">
        <v>39600</v>
      </c>
      <c r="AE40" s="2">
        <v>39600</v>
      </c>
      <c r="AF40" s="2">
        <v>39600</v>
      </c>
      <c r="AG40" s="2">
        <v>39600</v>
      </c>
      <c r="AH40" s="2">
        <v>39600</v>
      </c>
    </row>
    <row r="41" spans="2:34" x14ac:dyDescent="0.25">
      <c r="B41" s="8" t="s">
        <v>76</v>
      </c>
      <c r="D41" s="2">
        <v>0</v>
      </c>
      <c r="E41" s="2">
        <v>9900</v>
      </c>
      <c r="F41" s="2">
        <v>9900</v>
      </c>
      <c r="G41" s="2">
        <v>9900</v>
      </c>
      <c r="H41" s="2">
        <v>9900</v>
      </c>
      <c r="I41" s="2">
        <v>9900</v>
      </c>
      <c r="J41" s="2">
        <v>9900</v>
      </c>
      <c r="K41" s="2">
        <v>9900</v>
      </c>
      <c r="L41" s="2">
        <v>9900</v>
      </c>
      <c r="M41" s="2">
        <v>9900</v>
      </c>
      <c r="N41" s="2">
        <v>9900</v>
      </c>
      <c r="O41" s="2">
        <v>9900</v>
      </c>
      <c r="P41" s="2">
        <v>9900</v>
      </c>
      <c r="Q41" s="2">
        <v>9900</v>
      </c>
      <c r="R41" s="2">
        <v>9900</v>
      </c>
      <c r="S41" s="2">
        <v>9900</v>
      </c>
      <c r="T41" s="2">
        <v>9900</v>
      </c>
      <c r="U41" s="2">
        <v>9900</v>
      </c>
      <c r="V41" s="2">
        <v>9900</v>
      </c>
      <c r="W41" s="2">
        <v>9900</v>
      </c>
      <c r="X41" s="2">
        <v>9900</v>
      </c>
      <c r="Y41" s="2">
        <v>9900</v>
      </c>
      <c r="Z41" s="2">
        <v>9900</v>
      </c>
      <c r="AA41" s="2">
        <v>9900</v>
      </c>
      <c r="AB41" s="2">
        <v>9900</v>
      </c>
      <c r="AC41" s="2">
        <v>9900</v>
      </c>
      <c r="AD41" s="2">
        <v>9900</v>
      </c>
      <c r="AE41" s="2">
        <v>9900</v>
      </c>
      <c r="AF41" s="2">
        <v>9900</v>
      </c>
      <c r="AG41" s="2">
        <v>9900</v>
      </c>
      <c r="AH41" s="2">
        <v>9900</v>
      </c>
    </row>
    <row r="42" spans="2:34" x14ac:dyDescent="0.25">
      <c r="B42" s="7" t="s">
        <v>77</v>
      </c>
      <c r="C42" s="7"/>
      <c r="D42" s="23">
        <f>+D40-D41</f>
        <v>0</v>
      </c>
      <c r="E42" s="23">
        <f t="shared" ref="E42:AH42" si="1">+E40-E41</f>
        <v>825</v>
      </c>
      <c r="F42" s="23">
        <f t="shared" si="1"/>
        <v>20625</v>
      </c>
      <c r="G42" s="23">
        <f t="shared" si="1"/>
        <v>29700</v>
      </c>
      <c r="H42" s="23">
        <f t="shared" si="1"/>
        <v>29700</v>
      </c>
      <c r="I42" s="23">
        <f t="shared" si="1"/>
        <v>29700</v>
      </c>
      <c r="J42" s="23">
        <f t="shared" si="1"/>
        <v>29700</v>
      </c>
      <c r="K42" s="23">
        <f t="shared" si="1"/>
        <v>29700</v>
      </c>
      <c r="L42" s="23">
        <f t="shared" si="1"/>
        <v>29700</v>
      </c>
      <c r="M42" s="23">
        <f t="shared" si="1"/>
        <v>29700</v>
      </c>
      <c r="N42" s="23">
        <f t="shared" si="1"/>
        <v>29700</v>
      </c>
      <c r="O42" s="23">
        <f t="shared" si="1"/>
        <v>29700</v>
      </c>
      <c r="P42" s="23">
        <f t="shared" si="1"/>
        <v>29700</v>
      </c>
      <c r="Q42" s="23">
        <f t="shared" si="1"/>
        <v>29700</v>
      </c>
      <c r="R42" s="23">
        <f t="shared" si="1"/>
        <v>29700</v>
      </c>
      <c r="S42" s="23">
        <f t="shared" si="1"/>
        <v>29700</v>
      </c>
      <c r="T42" s="23">
        <f t="shared" si="1"/>
        <v>29700</v>
      </c>
      <c r="U42" s="23">
        <f t="shared" si="1"/>
        <v>29700</v>
      </c>
      <c r="V42" s="23">
        <f t="shared" si="1"/>
        <v>29700</v>
      </c>
      <c r="W42" s="23">
        <f t="shared" si="1"/>
        <v>29700</v>
      </c>
      <c r="X42" s="23">
        <f t="shared" si="1"/>
        <v>29700</v>
      </c>
      <c r="Y42" s="23">
        <f t="shared" si="1"/>
        <v>29700</v>
      </c>
      <c r="Z42" s="23">
        <f t="shared" si="1"/>
        <v>29700</v>
      </c>
      <c r="AA42" s="23">
        <f t="shared" si="1"/>
        <v>29700</v>
      </c>
      <c r="AB42" s="23">
        <f t="shared" si="1"/>
        <v>29700</v>
      </c>
      <c r="AC42" s="23">
        <f t="shared" si="1"/>
        <v>29700</v>
      </c>
      <c r="AD42" s="23">
        <f t="shared" si="1"/>
        <v>29700</v>
      </c>
      <c r="AE42" s="23">
        <f t="shared" si="1"/>
        <v>29700</v>
      </c>
      <c r="AF42" s="23">
        <f t="shared" si="1"/>
        <v>29700</v>
      </c>
      <c r="AG42" s="23">
        <f t="shared" si="1"/>
        <v>29700</v>
      </c>
      <c r="AH42" s="23">
        <f t="shared" si="1"/>
        <v>29700</v>
      </c>
    </row>
    <row r="43" spans="2:34" ht="5.0999999999999996" customHeight="1" x14ac:dyDescent="0.25">
      <c r="B43" s="7"/>
      <c r="C43" s="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2:34" x14ac:dyDescent="0.25">
      <c r="B44" s="8" t="s">
        <v>78</v>
      </c>
      <c r="D44" s="2">
        <v>0</v>
      </c>
      <c r="E44" s="2">
        <v>12478.125</v>
      </c>
      <c r="F44" s="2">
        <v>12478.125</v>
      </c>
      <c r="G44" s="2">
        <v>9900</v>
      </c>
      <c r="H44" s="2">
        <v>9900</v>
      </c>
      <c r="I44" s="2">
        <v>9900</v>
      </c>
      <c r="J44" s="2">
        <v>9900</v>
      </c>
      <c r="K44" s="2">
        <v>9900</v>
      </c>
      <c r="L44" s="2">
        <v>9900</v>
      </c>
      <c r="M44" s="2">
        <v>9900</v>
      </c>
      <c r="N44" s="2">
        <v>9900</v>
      </c>
      <c r="O44" s="2">
        <v>9900</v>
      </c>
      <c r="P44" s="2">
        <v>9900</v>
      </c>
      <c r="Q44" s="2">
        <v>9900</v>
      </c>
      <c r="R44" s="2">
        <v>9900</v>
      </c>
      <c r="S44" s="2">
        <v>9900</v>
      </c>
      <c r="T44" s="2">
        <v>9900</v>
      </c>
      <c r="U44" s="2">
        <v>9900</v>
      </c>
      <c r="V44" s="2">
        <v>9900</v>
      </c>
      <c r="W44" s="2">
        <v>9900</v>
      </c>
      <c r="X44" s="2">
        <v>9900</v>
      </c>
      <c r="Y44" s="2">
        <v>9900</v>
      </c>
      <c r="Z44" s="2">
        <v>9900</v>
      </c>
      <c r="AA44" s="2">
        <v>9900</v>
      </c>
      <c r="AB44" s="2">
        <v>9900</v>
      </c>
      <c r="AC44" s="2">
        <v>9900</v>
      </c>
      <c r="AD44" s="2">
        <v>9900</v>
      </c>
      <c r="AE44" s="2">
        <v>9900</v>
      </c>
      <c r="AF44" s="2">
        <v>9900</v>
      </c>
      <c r="AG44" s="2">
        <v>9900</v>
      </c>
      <c r="AH44" s="2">
        <v>9900</v>
      </c>
    </row>
    <row r="45" spans="2:34" x14ac:dyDescent="0.25">
      <c r="B45" s="7" t="s">
        <v>79</v>
      </c>
      <c r="C45" s="7"/>
      <c r="D45" s="23">
        <f>+D42-D44</f>
        <v>0</v>
      </c>
      <c r="E45" s="23">
        <f t="shared" ref="E45:AH45" si="2">+E42-E44</f>
        <v>-11653.125</v>
      </c>
      <c r="F45" s="23">
        <f t="shared" si="2"/>
        <v>8146.875</v>
      </c>
      <c r="G45" s="23">
        <f t="shared" si="2"/>
        <v>19800</v>
      </c>
      <c r="H45" s="23">
        <f t="shared" si="2"/>
        <v>19800</v>
      </c>
      <c r="I45" s="23">
        <f t="shared" si="2"/>
        <v>19800</v>
      </c>
      <c r="J45" s="23">
        <f t="shared" si="2"/>
        <v>19800</v>
      </c>
      <c r="K45" s="23">
        <f t="shared" si="2"/>
        <v>19800</v>
      </c>
      <c r="L45" s="23">
        <f t="shared" si="2"/>
        <v>19800</v>
      </c>
      <c r="M45" s="23">
        <f t="shared" si="2"/>
        <v>19800</v>
      </c>
      <c r="N45" s="23">
        <f t="shared" si="2"/>
        <v>19800</v>
      </c>
      <c r="O45" s="23">
        <f t="shared" si="2"/>
        <v>19800</v>
      </c>
      <c r="P45" s="23">
        <f t="shared" si="2"/>
        <v>19800</v>
      </c>
      <c r="Q45" s="23">
        <f t="shared" si="2"/>
        <v>19800</v>
      </c>
      <c r="R45" s="23">
        <f t="shared" si="2"/>
        <v>19800</v>
      </c>
      <c r="S45" s="23">
        <f t="shared" si="2"/>
        <v>19800</v>
      </c>
      <c r="T45" s="23">
        <f t="shared" si="2"/>
        <v>19800</v>
      </c>
      <c r="U45" s="23">
        <f t="shared" si="2"/>
        <v>19800</v>
      </c>
      <c r="V45" s="23">
        <f t="shared" si="2"/>
        <v>19800</v>
      </c>
      <c r="W45" s="23">
        <f t="shared" si="2"/>
        <v>19800</v>
      </c>
      <c r="X45" s="23">
        <f t="shared" si="2"/>
        <v>19800</v>
      </c>
      <c r="Y45" s="23">
        <f t="shared" si="2"/>
        <v>19800</v>
      </c>
      <c r="Z45" s="23">
        <f t="shared" si="2"/>
        <v>19800</v>
      </c>
      <c r="AA45" s="23">
        <f t="shared" si="2"/>
        <v>19800</v>
      </c>
      <c r="AB45" s="23">
        <f t="shared" si="2"/>
        <v>19800</v>
      </c>
      <c r="AC45" s="23">
        <f t="shared" si="2"/>
        <v>19800</v>
      </c>
      <c r="AD45" s="23">
        <f t="shared" si="2"/>
        <v>19800</v>
      </c>
      <c r="AE45" s="23">
        <f t="shared" si="2"/>
        <v>19800</v>
      </c>
      <c r="AF45" s="23">
        <f t="shared" si="2"/>
        <v>19800</v>
      </c>
      <c r="AG45" s="23">
        <f t="shared" si="2"/>
        <v>19800</v>
      </c>
      <c r="AH45" s="23">
        <f t="shared" si="2"/>
        <v>19800</v>
      </c>
    </row>
    <row r="47" spans="2:34" x14ac:dyDescent="0.25">
      <c r="B47" s="7" t="s">
        <v>80</v>
      </c>
      <c r="D47" s="22" t="s">
        <v>44</v>
      </c>
      <c r="E47" s="22" t="s">
        <v>45</v>
      </c>
      <c r="F47" s="22" t="s">
        <v>46</v>
      </c>
      <c r="G47" s="22" t="s">
        <v>47</v>
      </c>
      <c r="H47" s="22" t="s">
        <v>48</v>
      </c>
      <c r="I47" s="22" t="s">
        <v>49</v>
      </c>
      <c r="J47" s="22" t="s">
        <v>50</v>
      </c>
      <c r="K47" s="22" t="s">
        <v>51</v>
      </c>
      <c r="L47" s="22" t="s">
        <v>52</v>
      </c>
      <c r="M47" s="22" t="s">
        <v>53</v>
      </c>
      <c r="N47" s="22" t="s">
        <v>54</v>
      </c>
      <c r="O47" s="22" t="s">
        <v>55</v>
      </c>
      <c r="P47" s="22" t="s">
        <v>56</v>
      </c>
      <c r="Q47" s="22" t="s">
        <v>57</v>
      </c>
      <c r="R47" s="22" t="s">
        <v>58</v>
      </c>
      <c r="S47" s="22" t="s">
        <v>59</v>
      </c>
      <c r="T47" s="22" t="s">
        <v>60</v>
      </c>
      <c r="U47" s="22" t="s">
        <v>61</v>
      </c>
      <c r="V47" s="22" t="s">
        <v>62</v>
      </c>
      <c r="W47" s="22" t="s">
        <v>63</v>
      </c>
      <c r="X47" s="22" t="s">
        <v>64</v>
      </c>
      <c r="Y47" s="22" t="s">
        <v>65</v>
      </c>
      <c r="Z47" s="22" t="s">
        <v>66</v>
      </c>
      <c r="AA47" s="22" t="s">
        <v>67</v>
      </c>
      <c r="AB47" s="22" t="s">
        <v>68</v>
      </c>
      <c r="AC47" s="22" t="s">
        <v>69</v>
      </c>
      <c r="AD47" s="22" t="s">
        <v>70</v>
      </c>
      <c r="AE47" s="22" t="s">
        <v>71</v>
      </c>
      <c r="AF47" s="22" t="s">
        <v>72</v>
      </c>
      <c r="AG47" s="22" t="s">
        <v>73</v>
      </c>
      <c r="AH47" s="22" t="s">
        <v>74</v>
      </c>
    </row>
    <row r="48" spans="2:34" s="26" customFormat="1" x14ac:dyDescent="0.25">
      <c r="B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2:4" x14ac:dyDescent="0.25">
      <c r="B49" s="8" t="str">
        <f t="shared" ref="B49:B71" si="3">B9</f>
        <v>Design of Network</v>
      </c>
      <c r="D49" s="2">
        <f>+-E9</f>
        <v>-34123.041264</v>
      </c>
    </row>
    <row r="50" spans="2:4" x14ac:dyDescent="0.25">
      <c r="B50" s="8" t="str">
        <f t="shared" si="3"/>
        <v>Engineering of Network</v>
      </c>
      <c r="D50" s="2">
        <f t="shared" ref="D50:D71" si="4">+-E10</f>
        <v>-34123.041264</v>
      </c>
    </row>
    <row r="51" spans="2:4" x14ac:dyDescent="0.25">
      <c r="B51" s="8" t="str">
        <f t="shared" si="3"/>
        <v>Obtain Easements</v>
      </c>
      <c r="D51" s="2">
        <f t="shared" si="4"/>
        <v>0</v>
      </c>
    </row>
    <row r="52" spans="2:4" x14ac:dyDescent="0.25">
      <c r="B52" s="8" t="str">
        <f t="shared" si="3"/>
        <v>Obtain Right of Way</v>
      </c>
      <c r="D52" s="2">
        <f t="shared" si="4"/>
        <v>-600</v>
      </c>
    </row>
    <row r="53" spans="2:4" x14ac:dyDescent="0.25">
      <c r="B53" s="8" t="str">
        <f t="shared" si="3"/>
        <v>Obtain Permit</v>
      </c>
      <c r="D53" s="2">
        <f t="shared" si="4"/>
        <v>-600</v>
      </c>
    </row>
    <row r="54" spans="2:4" x14ac:dyDescent="0.25">
      <c r="B54" s="8" t="str">
        <f t="shared" si="3"/>
        <v>Fiber</v>
      </c>
      <c r="D54" s="2">
        <f t="shared" si="4"/>
        <v>-27306.374824854953</v>
      </c>
    </row>
    <row r="55" spans="2:4" x14ac:dyDescent="0.25">
      <c r="B55" s="8" t="str">
        <f t="shared" si="3"/>
        <v>Conduit</v>
      </c>
      <c r="D55" s="2">
        <f t="shared" si="4"/>
        <v>-34064.651825381603</v>
      </c>
    </row>
    <row r="56" spans="2:4" x14ac:dyDescent="0.25">
      <c r="B56" s="8" t="str">
        <f t="shared" si="3"/>
        <v>Tower</v>
      </c>
      <c r="D56" s="2">
        <f t="shared" si="4"/>
        <v>0</v>
      </c>
    </row>
    <row r="57" spans="2:4" x14ac:dyDescent="0.25">
      <c r="B57" s="8" t="str">
        <f t="shared" si="3"/>
        <v>Antenna</v>
      </c>
      <c r="D57" s="2">
        <f t="shared" si="4"/>
        <v>0</v>
      </c>
    </row>
    <row r="58" spans="2:4" x14ac:dyDescent="0.25">
      <c r="B58" s="8" t="str">
        <f t="shared" si="3"/>
        <v>Vault / Flowerpots / etc.</v>
      </c>
      <c r="D58" s="2">
        <f t="shared" si="4"/>
        <v>-38053.963506</v>
      </c>
    </row>
    <row r="59" spans="2:4" x14ac:dyDescent="0.25">
      <c r="B59" s="8" t="str">
        <f t="shared" si="3"/>
        <v>Make Ready Materials</v>
      </c>
      <c r="D59" s="2">
        <f t="shared" si="4"/>
        <v>-7269.4511225888</v>
      </c>
    </row>
    <row r="60" spans="2:4" x14ac:dyDescent="0.25">
      <c r="B60" s="8" t="str">
        <f t="shared" si="3"/>
        <v>Switching Equipment</v>
      </c>
      <c r="D60" s="2">
        <f t="shared" si="4"/>
        <v>-10400</v>
      </c>
    </row>
    <row r="61" spans="2:4" x14ac:dyDescent="0.25">
      <c r="B61" s="8" t="str">
        <f t="shared" si="3"/>
        <v>Routing Equipment</v>
      </c>
      <c r="D61" s="2">
        <f t="shared" si="4"/>
        <v>0</v>
      </c>
    </row>
    <row r="62" spans="2:4" x14ac:dyDescent="0.25">
      <c r="B62" s="8" t="str">
        <f t="shared" si="3"/>
        <v>Optical Equipment</v>
      </c>
      <c r="D62" s="2">
        <f t="shared" si="4"/>
        <v>0</v>
      </c>
    </row>
    <row r="63" spans="2:4" x14ac:dyDescent="0.25">
      <c r="B63" s="8" t="str">
        <f t="shared" si="3"/>
        <v>Customer Premise Equipment</v>
      </c>
      <c r="D63" s="2">
        <f t="shared" si="4"/>
        <v>0</v>
      </c>
    </row>
    <row r="64" spans="2:4" x14ac:dyDescent="0.25">
      <c r="B64" s="8" t="str">
        <f t="shared" si="3"/>
        <v>Directional Drilling / Boring</v>
      </c>
      <c r="D64" s="2">
        <f t="shared" si="4"/>
        <v>-575766.36355373159</v>
      </c>
    </row>
    <row r="65" spans="2:34" x14ac:dyDescent="0.25">
      <c r="B65" s="8" t="str">
        <f t="shared" si="3"/>
        <v>Trenching</v>
      </c>
      <c r="D65" s="2">
        <f t="shared" si="4"/>
        <v>0</v>
      </c>
    </row>
    <row r="66" spans="2:34" x14ac:dyDescent="0.25">
      <c r="B66" s="8" t="str">
        <f t="shared" si="3"/>
        <v>Ariel Deployment</v>
      </c>
      <c r="D66" s="2">
        <f t="shared" si="4"/>
        <v>0</v>
      </c>
    </row>
    <row r="67" spans="2:34" x14ac:dyDescent="0.25">
      <c r="B67" s="8" t="str">
        <f t="shared" si="3"/>
        <v>Deploy Electronics</v>
      </c>
      <c r="D67" s="2">
        <f t="shared" si="4"/>
        <v>0</v>
      </c>
    </row>
    <row r="68" spans="2:34" x14ac:dyDescent="0.25">
      <c r="B68" s="8" t="str">
        <f t="shared" si="3"/>
        <v>Customer Drops</v>
      </c>
      <c r="D68" s="2">
        <f t="shared" si="4"/>
        <v>-19550</v>
      </c>
    </row>
    <row r="69" spans="2:34" x14ac:dyDescent="0.25">
      <c r="B69" s="8" t="str">
        <f t="shared" si="3"/>
        <v>Real Estate Purchase</v>
      </c>
      <c r="D69" s="2">
        <f>+-E29</f>
        <v>0</v>
      </c>
    </row>
    <row r="70" spans="2:34" x14ac:dyDescent="0.25">
      <c r="B70" s="8" t="str">
        <f t="shared" si="3"/>
        <v>General and administrative</v>
      </c>
      <c r="D70" s="2">
        <f t="shared" si="4"/>
        <v>0</v>
      </c>
    </row>
    <row r="71" spans="2:34" x14ac:dyDescent="0.25">
      <c r="B71" s="8" t="str">
        <f t="shared" si="3"/>
        <v>Other (explain)</v>
      </c>
      <c r="D71" s="2">
        <f t="shared" si="4"/>
        <v>0</v>
      </c>
    </row>
    <row r="72" spans="2:34" x14ac:dyDescent="0.25">
      <c r="B72" s="8"/>
    </row>
    <row r="73" spans="2:34" x14ac:dyDescent="0.25">
      <c r="B73" s="7" t="s">
        <v>81</v>
      </c>
      <c r="D73" s="23">
        <f>SUM(D49:D72)</f>
        <v>-781856.88736055698</v>
      </c>
    </row>
    <row r="74" spans="2:34" ht="5.0999999999999996" customHeight="1" x14ac:dyDescent="0.25">
      <c r="B74" s="7"/>
      <c r="D74" s="24"/>
    </row>
    <row r="75" spans="2:34" x14ac:dyDescent="0.25">
      <c r="B75" s="10" t="s">
        <v>82</v>
      </c>
      <c r="C75" s="10"/>
      <c r="D75" s="10">
        <f>+E36</f>
        <v>586392.66552041774</v>
      </c>
    </row>
    <row r="76" spans="2:34" ht="15.75" thickBot="1" x14ac:dyDescent="0.3">
      <c r="B76" s="7" t="s">
        <v>83</v>
      </c>
      <c r="D76" s="28">
        <f>SUM(D73:D75)</f>
        <v>-195464.22184013925</v>
      </c>
      <c r="E76" s="28">
        <f t="shared" ref="E76:AH76" si="5">+E45+D76</f>
        <v>-207117.34684013925</v>
      </c>
      <c r="F76" s="28">
        <f t="shared" si="5"/>
        <v>-198970.47184013925</v>
      </c>
      <c r="G76" s="28">
        <f t="shared" si="5"/>
        <v>-179170.47184013925</v>
      </c>
      <c r="H76" s="28">
        <f t="shared" si="5"/>
        <v>-159370.47184013925</v>
      </c>
      <c r="I76" s="28">
        <f t="shared" si="5"/>
        <v>-139570.47184013925</v>
      </c>
      <c r="J76" s="28">
        <f t="shared" si="5"/>
        <v>-119770.47184013925</v>
      </c>
      <c r="K76" s="28">
        <f t="shared" si="5"/>
        <v>-99970.471840139246</v>
      </c>
      <c r="L76" s="28">
        <f t="shared" si="5"/>
        <v>-80170.471840139246</v>
      </c>
      <c r="M76" s="28">
        <f t="shared" si="5"/>
        <v>-60370.471840139246</v>
      </c>
      <c r="N76" s="28">
        <f t="shared" si="5"/>
        <v>-40570.471840139246</v>
      </c>
      <c r="O76" s="28">
        <f t="shared" si="5"/>
        <v>-20770.471840139246</v>
      </c>
      <c r="P76" s="28">
        <f t="shared" si="5"/>
        <v>-970.47184013924561</v>
      </c>
      <c r="Q76" s="28">
        <f t="shared" si="5"/>
        <v>18829.528159860754</v>
      </c>
      <c r="R76" s="28">
        <f t="shared" si="5"/>
        <v>38629.528159860754</v>
      </c>
      <c r="S76" s="28">
        <f t="shared" si="5"/>
        <v>58429.528159860754</v>
      </c>
      <c r="T76" s="28">
        <f t="shared" si="5"/>
        <v>78229.528159860754</v>
      </c>
      <c r="U76" s="28">
        <f t="shared" si="5"/>
        <v>98029.528159860754</v>
      </c>
      <c r="V76" s="28">
        <f t="shared" si="5"/>
        <v>117829.52815986075</v>
      </c>
      <c r="W76" s="28">
        <f t="shared" si="5"/>
        <v>137629.52815986075</v>
      </c>
      <c r="X76" s="28">
        <f t="shared" si="5"/>
        <v>157429.52815986075</v>
      </c>
      <c r="Y76" s="28">
        <f t="shared" si="5"/>
        <v>177229.52815986075</v>
      </c>
      <c r="Z76" s="28">
        <f t="shared" si="5"/>
        <v>197029.52815986075</v>
      </c>
      <c r="AA76" s="28">
        <f t="shared" si="5"/>
        <v>216829.52815986075</v>
      </c>
      <c r="AB76" s="28">
        <f t="shared" si="5"/>
        <v>236629.52815986075</v>
      </c>
      <c r="AC76" s="28">
        <f t="shared" si="5"/>
        <v>256429.52815986075</v>
      </c>
      <c r="AD76" s="28">
        <f t="shared" si="5"/>
        <v>276229.52815986075</v>
      </c>
      <c r="AE76" s="28">
        <f t="shared" si="5"/>
        <v>296029.52815986075</v>
      </c>
      <c r="AF76" s="28">
        <f t="shared" si="5"/>
        <v>315829.52815986075</v>
      </c>
      <c r="AG76" s="28">
        <f t="shared" si="5"/>
        <v>335629.52815986075</v>
      </c>
      <c r="AH76" s="28">
        <f t="shared" si="5"/>
        <v>355429.52815986075</v>
      </c>
    </row>
    <row r="77" spans="2:34" ht="15.75" thickTop="1" x14ac:dyDescent="0.25"/>
    <row r="80" spans="2:34" x14ac:dyDescent="0.25">
      <c r="D80" s="5"/>
    </row>
  </sheetData>
  <sheetProtection algorithmName="SHA-512" hashValue="87clWgMKxPZkc1GY0v6L5yrc/gxrJoO+tq5B9vNgloOoKPvOPDQIpsQj4/96c8RTAyPVgv4I1mrgvi61hDS2nA==" saltValue="u6PScLFByp7kl2OCb8X3nA==" spinCount="100000" sheet="1" objects="1" scenarios="1"/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339ec8-81de-463c-a317-7641d132453f">
      <Terms xmlns="http://schemas.microsoft.com/office/infopath/2007/PartnerControls"/>
    </lcf76f155ced4ddcb4097134ff3c332f>
    <TaxCatchAll xmlns="44b6a73a-d448-4c1d-b1b2-499ea90389a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1164A512DD3944B94F63E7A6127E90" ma:contentTypeVersion="20" ma:contentTypeDescription="Create a new document." ma:contentTypeScope="" ma:versionID="edcac2d9b34a23b5219e588d3d804947">
  <xsd:schema xmlns:xsd="http://www.w3.org/2001/XMLSchema" xmlns:xs="http://www.w3.org/2001/XMLSchema" xmlns:p="http://schemas.microsoft.com/office/2006/metadata/properties" xmlns:ns1="http://schemas.microsoft.com/sharepoint/v3" xmlns:ns2="44b6a73a-d448-4c1d-b1b2-499ea90389a3" xmlns:ns3="d0339ec8-81de-463c-a317-7641d132453f" targetNamespace="http://schemas.microsoft.com/office/2006/metadata/properties" ma:root="true" ma:fieldsID="3071a5ac5e990edfabaad8fc7d1d8717" ns1:_="" ns2:_="" ns3:_="">
    <xsd:import namespace="http://schemas.microsoft.com/sharepoint/v3"/>
    <xsd:import namespace="44b6a73a-d448-4c1d-b1b2-499ea90389a3"/>
    <xsd:import namespace="d0339ec8-81de-463c-a317-7641d13245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6a73a-d448-4c1d-b1b2-499ea90389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33b4fb-dbbf-400c-82f1-4b772e61609a}" ma:internalName="TaxCatchAll" ma:showField="CatchAllData" ma:web="44b6a73a-d448-4c1d-b1b2-499ea9038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39ec8-81de-463c-a317-7641d1324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92a6daf-01b2-437b-8ac0-d7f447bad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9B742A-DB5C-4B9D-B836-B4A9058C81BF}">
  <ds:schemaRefs>
    <ds:schemaRef ds:uri="http://schemas.microsoft.com/office/2006/metadata/properties"/>
    <ds:schemaRef ds:uri="http://schemas.microsoft.com/office/infopath/2007/PartnerControls"/>
    <ds:schemaRef ds:uri="d0339ec8-81de-463c-a317-7641d132453f"/>
    <ds:schemaRef ds:uri="44b6a73a-d448-4c1d-b1b2-499ea90389a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0ECA349-9D10-4708-BCC0-4F2A4B048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4b6a73a-d448-4c1d-b1b2-499ea90389a3"/>
    <ds:schemaRef ds:uri="d0339ec8-81de-463c-a317-7641d13245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7EA73D-736F-4294-A349-DD8AEA2069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Community Submission</vt:lpstr>
      <vt:lpstr>'Community Submission'!Print_Area</vt:lpstr>
    </vt:vector>
  </TitlesOfParts>
  <Company>Microsoft 365 Apps Allo Deafult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Elbracht</dc:creator>
  <cp:lastModifiedBy>Jody Hoops</cp:lastModifiedBy>
  <dcterms:created xsi:type="dcterms:W3CDTF">2024-07-03T18:00:49Z</dcterms:created>
  <dcterms:modified xsi:type="dcterms:W3CDTF">2024-09-27T18:50:46Z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0x010100BC1164A512DD3944B94F63E7A6127E90</vt:lpwstr>
  </property>
  <property fmtid="{D5CDD505-2E9C-101B-9397-08002B2CF9AE}" pid="3" name="MediaServiceImageTags">
    <vt:lpwstr/>
  </property>
</Properties>
</file>